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40" windowHeight="9240" activeTab="0"/>
  </bookViews>
  <sheets>
    <sheet name="_Экспорт" sheetId="1" r:id="rId1"/>
    <sheet name="Лист1" sheetId="2" r:id="rId2"/>
  </sheets>
  <definedNames>
    <definedName name="_xlnm._FilterDatabase" localSheetId="0" hidden="1">'_Экспорт'!$C$14:$G$193</definedName>
    <definedName name="_Экспорт">'_Экспорт'!$B$14:$I$193</definedName>
    <definedName name="_xlnm.Print_Area" localSheetId="0">'_Экспорт'!$A$1:$I$193</definedName>
  </definedNames>
  <calcPr fullCalcOnLoad="1"/>
</workbook>
</file>

<file path=xl/sharedStrings.xml><?xml version="1.0" encoding="utf-8"?>
<sst xmlns="http://schemas.openxmlformats.org/spreadsheetml/2006/main" count="670" uniqueCount="335">
  <si>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</si>
  <si>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</si>
  <si>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</si>
  <si>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</si>
  <si>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</si>
  <si>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</si>
  <si>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</si>
  <si>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</si>
  <si>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</si>
  <si>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</si>
  <si>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</si>
  <si>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</si>
  <si>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</si>
  <si>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</si>
  <si>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</si>
  <si>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</si>
  <si>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</si>
  <si>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</si>
  <si>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</si>
  <si>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</si>
  <si>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</si>
  <si>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</si>
  <si>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</si>
  <si>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</si>
  <si>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</si>
  <si>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</si>
  <si>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</si>
  <si>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</si>
  <si>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</si>
  <si>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</si>
  <si>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</si>
  <si>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</si>
  <si>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</si>
  <si>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</si>
  <si>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</si>
  <si>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</si>
  <si>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</si>
  <si>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</si>
  <si>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</si>
  <si>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</si>
  <si>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</si>
  <si>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</si>
  <si>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</si>
  <si>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</si>
  <si>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</si>
  <si>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</si>
  <si>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</si>
  <si>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</si>
  <si>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</si>
  <si>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</si>
  <si>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Другие вопросы в области национальной безопасности и правоохранительной деятельности</t>
  </si>
  <si>
    <t>0314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</si>
  <si>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</si>
  <si>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</si>
  <si>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</si>
  <si>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</si>
  <si>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</si>
  <si>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</si>
  <si>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Код        Раздел</t>
  </si>
  <si>
    <t>Код вида расходов</t>
  </si>
  <si>
    <t>Код целевой статьи</t>
  </si>
  <si>
    <t>Общегосударственные вопросы</t>
  </si>
  <si>
    <t>0100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</si>
  <si>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</si>
  <si>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</si>
  <si>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</si>
  <si>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</si>
  <si>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</si>
  <si>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</si>
  <si>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</si>
  <si>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</si>
  <si>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</si>
  <si>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</si>
  <si>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</si>
  <si>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</si>
  <si>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</si>
  <si>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</si>
  <si>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</si>
  <si>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</si>
  <si>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</si>
  <si>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</si>
  <si>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</si>
  <si>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</si>
  <si>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</si>
  <si>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</si>
  <si>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</si>
  <si>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</si>
  <si>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2.</t>
  </si>
  <si>
    <t>2.1.1</t>
  </si>
  <si>
    <t>2.2.1</t>
  </si>
  <si>
    <t>1.1.</t>
  </si>
  <si>
    <t>1.1.1</t>
  </si>
  <si>
    <t>1.2.</t>
  </si>
  <si>
    <t>1.2.1</t>
  </si>
  <si>
    <t>1.2.3</t>
  </si>
  <si>
    <t>1.3.1</t>
  </si>
  <si>
    <t>5.1.1</t>
  </si>
  <si>
    <t>5.1.1.1</t>
  </si>
  <si>
    <t>6.1.1</t>
  </si>
  <si>
    <t>6.1.1.1</t>
  </si>
  <si>
    <t>7.</t>
  </si>
  <si>
    <t>7.1</t>
  </si>
  <si>
    <t>7.1.1</t>
  </si>
  <si>
    <t>7.1.1.1</t>
  </si>
  <si>
    <t>7.2</t>
  </si>
  <si>
    <t>7.2.1.1</t>
  </si>
  <si>
    <t>7.2.2</t>
  </si>
  <si>
    <t>7.2.2.1</t>
  </si>
  <si>
    <t>8.</t>
  </si>
  <si>
    <t>8.1.1</t>
  </si>
  <si>
    <t>8.1.1.1</t>
  </si>
  <si>
    <t>9.</t>
  </si>
  <si>
    <t>9.1</t>
  </si>
  <si>
    <t>9.1.1</t>
  </si>
  <si>
    <t>9.1.1.1</t>
  </si>
  <si>
    <t>1.3.2</t>
  </si>
  <si>
    <t>0401</t>
  </si>
  <si>
    <t>5.2</t>
  </si>
  <si>
    <t>5.2.1</t>
  </si>
  <si>
    <t>5.2.1.1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</si>
  <si>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</si>
  <si>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</si>
  <si>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</si>
  <si>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</si>
  <si>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</si>
  <si>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</si>
  <si>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</si>
  <si>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31500 00111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</si>
  <si>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</si>
  <si>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</si>
  <si>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</si>
  <si>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</si>
  <si>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</si>
  <si>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</si>
  <si>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</si>
  <si>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</si>
  <si>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</si>
  <si>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</si>
  <si>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</si>
  <si>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</si>
  <si>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</si>
  <si>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</si>
  <si>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</si>
  <si>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</si>
  <si>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</si>
  <si>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</si>
  <si>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</si>
  <si>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</si>
  <si>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</si>
  <si>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</si>
  <si>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</si>
  <si>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</si>
  <si>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</si>
  <si>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Обеспечение проведения выборов и референдумов</t>
  </si>
  <si>
    <t>0412</t>
  </si>
  <si>
    <t xml:space="preserve">Другие вопросы в области национальной экономики
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</si>
  <si>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</si>
  <si>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</si>
  <si>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</si>
  <si>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Исполнение судебных актов</t>
  </si>
  <si>
    <t>7.3</t>
  </si>
  <si>
    <t>Другие вопросы в области образования</t>
  </si>
  <si>
    <t>0709</t>
  </si>
  <si>
    <t>7.3.1</t>
  </si>
  <si>
    <t>7.3.1.1</t>
  </si>
  <si>
    <t>Социальное обеспечение населения</t>
  </si>
  <si>
    <t>21901 00051</t>
  </si>
  <si>
    <t>21902 00031</t>
  </si>
  <si>
    <t>21903 00071</t>
  </si>
  <si>
    <t>21904 00011</t>
  </si>
  <si>
    <t>21905 00021</t>
  </si>
  <si>
    <t>21906 00061</t>
  </si>
  <si>
    <t>Председатель избирательной комиссии внутригородского муниципального образования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</si>
  <si>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</si>
  <si>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</si>
  <si>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</si>
  <si>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</si>
  <si>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</si>
  <si>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Итого</t>
  </si>
  <si>
    <t>Всего расходов</t>
  </si>
  <si>
    <t>09001 00071</t>
  </si>
  <si>
    <t>09002 00081</t>
  </si>
  <si>
    <t>21907 00091</t>
  </si>
  <si>
    <t>09201 00521</t>
  </si>
  <si>
    <t>21908 00041</t>
  </si>
  <si>
    <t>09003 00091</t>
  </si>
  <si>
    <t>21909 00081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</si>
  <si>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</si>
  <si>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2022 год   Сумма (тыс. руб.)</t>
  </si>
  <si>
    <t>2023 год  Сумма (тыс. руб.)</t>
  </si>
  <si>
    <t>2024 год   Сумма (тыс. руб.)</t>
  </si>
  <si>
    <t>- Муниципальный Совет МО п. Петро-Славянка. Код ГРБС -955</t>
  </si>
  <si>
    <t>Ведомственная целевая программа по профилактике экстремизма и терроризма на территории муниципального образования</t>
  </si>
  <si>
    <t>1.</t>
  </si>
  <si>
    <t>1.1.1.1</t>
  </si>
  <si>
    <t>1.1.1.1.1.</t>
  </si>
  <si>
    <t>1.2.1.</t>
  </si>
  <si>
    <t>1.2.1.1</t>
  </si>
  <si>
    <t>1.2.1.2.</t>
  </si>
  <si>
    <t>1.2.1.1.1.</t>
  </si>
  <si>
    <t>Расходы на выплату  персоналу государственных (муниципальных) органов</t>
  </si>
  <si>
    <t>1.2.1.2.1.</t>
  </si>
  <si>
    <t>1.2.1.3.</t>
  </si>
  <si>
    <t>1.2.1.3.1.</t>
  </si>
  <si>
    <t>1.2.2.</t>
  </si>
  <si>
    <t>1.2.2.1</t>
  </si>
  <si>
    <t>1.2.2.1.1</t>
  </si>
  <si>
    <t>1.2.3.1</t>
  </si>
  <si>
    <t>1.2.3.1.1</t>
  </si>
  <si>
    <t>II</t>
  </si>
  <si>
    <t>1.1.1.</t>
  </si>
  <si>
    <t>1.1.1.1.1</t>
  </si>
  <si>
    <t>1.1.1.2</t>
  </si>
  <si>
    <t>1.1.1.2.1</t>
  </si>
  <si>
    <t>1.1.2.</t>
  </si>
  <si>
    <t>1.1.2.1</t>
  </si>
  <si>
    <t>1.1.2.1.1</t>
  </si>
  <si>
    <t>1.1.2.2</t>
  </si>
  <si>
    <t>1.1.2.2.1</t>
  </si>
  <si>
    <t>1.1.2.3</t>
  </si>
  <si>
    <t>1.1.2.3.1</t>
  </si>
  <si>
    <t>1.1.3</t>
  </si>
  <si>
    <t>1.3.1.1</t>
  </si>
  <si>
    <t>1.3.1.1.1</t>
  </si>
  <si>
    <t>1.1.3.2</t>
  </si>
  <si>
    <t>1.1.3.2.1</t>
  </si>
  <si>
    <t>1.2.1.1.1</t>
  </si>
  <si>
    <t>1.3.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</si>
  <si>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</si>
  <si>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</si>
  <si>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</si>
  <si>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</si>
  <si>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</si>
  <si>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</si>
  <si>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</si>
  <si>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</si>
  <si>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</si>
  <si>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</si>
  <si>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</si>
  <si>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2.1.</t>
  </si>
  <si>
    <t>2.1.1.1</t>
  </si>
  <si>
    <t>2.1.1.1.1</t>
  </si>
  <si>
    <t>2.1.2</t>
  </si>
  <si>
    <t>2.1.2.1</t>
  </si>
  <si>
    <t>2.1.2.1.1</t>
  </si>
  <si>
    <t>2.2</t>
  </si>
  <si>
    <t>2.2.1.1</t>
  </si>
  <si>
    <t>2.2.1.1.1</t>
  </si>
  <si>
    <t>2.2.2</t>
  </si>
  <si>
    <t>2.2.2.1</t>
  </si>
  <si>
    <t>2.2.2.1.1</t>
  </si>
  <si>
    <t>2.2.3.1</t>
  </si>
  <si>
    <t>2.2.3.1.1</t>
  </si>
  <si>
    <t>2.2.4</t>
  </si>
  <si>
    <t>2.2.4.1</t>
  </si>
  <si>
    <t>2.2.4.1.1</t>
  </si>
  <si>
    <t>2.2.5</t>
  </si>
  <si>
    <t>2.2.5.1</t>
  </si>
  <si>
    <t>2.2.5.1.1</t>
  </si>
  <si>
    <t>2.2.6.1</t>
  </si>
  <si>
    <t>2.2.6</t>
  </si>
  <si>
    <t>2.2.6.1.1</t>
  </si>
  <si>
    <t>-  Избирательная комиссия Код ГРБС -947</t>
  </si>
  <si>
    <t xml:space="preserve">    I</t>
  </si>
  <si>
    <t>3.2.2.1</t>
  </si>
  <si>
    <t>3.2.2.2</t>
  </si>
  <si>
    <t>3.3</t>
  </si>
  <si>
    <t>3.3.1</t>
  </si>
  <si>
    <t>3.3.1.1</t>
  </si>
  <si>
    <t>3.3.1.1.1</t>
  </si>
  <si>
    <t>4.</t>
  </si>
  <si>
    <t>4.1.</t>
  </si>
  <si>
    <t>4.1.1</t>
  </si>
  <si>
    <t>4.1.1.1</t>
  </si>
  <si>
    <t>4.1.1.1.1</t>
  </si>
  <si>
    <t>4.1.1.2</t>
  </si>
  <si>
    <t>4.1.1.2.1</t>
  </si>
  <si>
    <t>4.1.2</t>
  </si>
  <si>
    <t>4.1.2.1</t>
  </si>
  <si>
    <t>4.1.2.1.1</t>
  </si>
  <si>
    <t>4.1.2.2</t>
  </si>
  <si>
    <t>4.1.2.2.1</t>
  </si>
  <si>
    <t>4.1.3</t>
  </si>
  <si>
    <t>4.1.3.1</t>
  </si>
  <si>
    <t>4.1.3.1.1</t>
  </si>
  <si>
    <t>5.</t>
  </si>
  <si>
    <t>5.1</t>
  </si>
  <si>
    <t>5.1.1.1.1</t>
  </si>
  <si>
    <t>5.2.1.1.1</t>
  </si>
  <si>
    <t>5.2.2</t>
  </si>
  <si>
    <t>5.2.2.1</t>
  </si>
  <si>
    <t>5.2.2.1.1</t>
  </si>
  <si>
    <t>5.3.1.1.1</t>
  </si>
  <si>
    <t>6</t>
  </si>
  <si>
    <t>6.1</t>
  </si>
  <si>
    <t>6.1.1.1.1</t>
  </si>
  <si>
    <t>7.1.1.1.1</t>
  </si>
  <si>
    <t>7.2.1.</t>
  </si>
  <si>
    <t>7.2.1.1.1</t>
  </si>
  <si>
    <t>7.2.2.1.1</t>
  </si>
  <si>
    <t>7.3.1.1.1</t>
  </si>
  <si>
    <t>8.1.</t>
  </si>
  <si>
    <t>8.1.1.1.1</t>
  </si>
  <si>
    <t>9.1.1.1.1</t>
  </si>
  <si>
    <t>III</t>
  </si>
  <si>
    <t>ГЛАВНЫЙ РАСПОРЯДИТЕЛЬ СРЕДСТВ МЕСТНОГО БЮДЖЕТА - ИЗБИРАТЕЛЬНАЯ КОМИССИЯ МУНИЦИПАЛЬНОГО ОБРАЗОВАНИЯ ПОСЕЛКА ПЕТРО-СЛАВЯНКА</t>
  </si>
  <si>
    <t>1.1</t>
  </si>
  <si>
    <t xml:space="preserve">ГЛАВНЫЙ РАСПОРЯДИТЕЛЬ СРЕДСТВ МЕСТНОГО БЮДЖЕТА- ПРЕДСТАВИТЕЛЬНЫЙ ОРГАН                     ( МУНИЦИПАЛЬНЫЙ СОВЕТ) ВНУТРИГОРОДСКОГО МУНИЦИПАЛЬНОГО ОБРАЗОВАНИЯ САНКТ-ПЕТЕРБУРГА ПОСЕЛКА ПЕТРО-СЛАВЯНКА 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</si>
  <si>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</si>
  <si>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реализацией муниципальой программы по содействию развития малого бизнеса на территории  муниципального образования Санкт-Петербурга поселка Петро-Славянка</t>
  </si>
  <si>
    <t>Расходы, направленные на реализацию муниципальной программы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</si>
  <si>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</si>
  <si>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Расходы, связанные с реализацией муниципальной программы по профилактике правонарушений на территории муниципального образования</t>
  </si>
  <si>
    <t>Расходы, связанные с реализацией муниципальной программы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</si>
  <si>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2.2.3.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</si>
  <si>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</si>
  <si>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1.1.1.2.2</t>
  </si>
  <si>
    <t xml:space="preserve">ГЛАВНЫЙ РАСПОРЯДИТЕЛЬ СРЕДСТВ МЕСТНОГО БЮДЖЕТА- МЕСТНАЯ АДМИНИСТРАЦИЯ                      ВНУТРИГОРОДСКОГО МУНИЦИПАЛЬНОГО ОБРАЗОВАНИЯ САНКТ-ПЕТЕРБУРГА ПОСЕЛКА ПЕТРО-СЛАВЯНКА </t>
  </si>
  <si>
    <t>2.2.7</t>
  </si>
  <si>
    <t>2.2.7.1</t>
  </si>
  <si>
    <t>3</t>
  </si>
  <si>
    <t>Национальная экономика</t>
  </si>
  <si>
    <t>0400</t>
  </si>
  <si>
    <t>3.1.</t>
  </si>
  <si>
    <t>Общеэкономические вопросы</t>
  </si>
  <si>
    <t>3.1.1.</t>
  </si>
  <si>
    <t>3.111</t>
  </si>
  <si>
    <t>3.1.1.1.1</t>
  </si>
  <si>
    <t>3.2</t>
  </si>
  <si>
    <t>3.2.1</t>
  </si>
  <si>
    <t>3.2.1.1.</t>
  </si>
  <si>
    <t>3.2.1.1.1</t>
  </si>
  <si>
    <t>3.2.2</t>
  </si>
  <si>
    <t xml:space="preserve">Приложение № 3 к Решению МС О внесении изменений в Решение Муниципального Совета 
внутригородского муниципального образования 
города федерального значения Санкт-Петербурга поселок Петро-Славянка 
от 27.12.2021 № 14.1/2021 «Об утверждении бюджета ВМО 
п. Петро-Славянка на 2022 год и плановый период 2023-2024 год
от "23" декабря 2022 № 9.1/2022
</t>
  </si>
  <si>
    <t xml:space="preserve"> 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Петро-Славянка на 2022 года и плановый период 2023-2024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</si>
</sst>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174" fontId="7" fillId="32" borderId="0" xfId="0" applyNumberFormat="1" applyFont="1" applyFill="1" applyBorder="1" applyAlignment="1">
      <alignment/>
    </xf>
    <xf numFmtId="49" fontId="7" fillId="32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wrapText="1"/>
    </xf>
    <xf numFmtId="0" fontId="7" fillId="32" borderId="12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justify" wrapText="1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81" fontId="6" fillId="32" borderId="12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181" fontId="7" fillId="32" borderId="12" xfId="0" applyNumberFormat="1" applyFont="1" applyFill="1" applyBorder="1" applyAlignment="1">
      <alignment horizontal="center" vertical="center"/>
    </xf>
    <xf numFmtId="174" fontId="1" fillId="32" borderId="0" xfId="0" applyNumberFormat="1" applyFont="1" applyFill="1" applyAlignment="1">
      <alignment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 horizontal="center"/>
    </xf>
    <xf numFmtId="49" fontId="7" fillId="32" borderId="0" xfId="0" applyNumberFormat="1" applyFont="1" applyFill="1" applyAlignment="1">
      <alignment horizontal="center"/>
    </xf>
    <xf numFmtId="174" fontId="7" fillId="32" borderId="0" xfId="0" applyNumberFormat="1" applyFont="1" applyFill="1" applyAlignment="1">
      <alignment horizontal="center"/>
    </xf>
    <xf numFmtId="174" fontId="7" fillId="32" borderId="0" xfId="0" applyNumberFormat="1" applyFont="1" applyFill="1" applyAlignment="1">
      <alignment/>
    </xf>
    <xf numFmtId="174" fontId="7" fillId="33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view="pageBreakPreview" zoomScale="110" zoomScaleNormal="130" zoomScaleSheetLayoutView="110" workbookViewId="0" topLeftCell="A184">
      <selection activeCell="L123" sqref="L123"/>
    </sheetView>
  </sheetViews>
  <sheetFormatPr defaultColWidth="9.140625" defaultRowHeight="12.75"/>
  <cols>
    <col min="1" max="1" width="6.8515625" style="5" customWidth="1"/>
    <col min="2" max="2" width="53.421875" style="48" customWidth="1"/>
    <col min="3" max="3" width="7.57421875" style="49" customWidth="1"/>
    <col min="4" max="4" width="8.421875" style="50" customWidth="1"/>
    <col min="5" max="5" width="14.421875" style="50" customWidth="1"/>
    <col min="6" max="6" width="7.57421875" style="49" customWidth="1"/>
    <col min="7" max="7" width="12.7109375" style="49" customWidth="1"/>
    <col min="8" max="8" width="12.421875" style="49" customWidth="1"/>
    <col min="9" max="9" width="12.7109375" style="52" customWidth="1"/>
    <col min="10" max="10" width="10.421875" style="5" bestFit="1" customWidth="1"/>
    <col min="11" max="11" width="10.8515625" style="5" customWidth="1"/>
    <col min="12" max="16384" width="9.140625" style="5" customWidth="1"/>
  </cols>
  <sheetData>
    <row r="1" spans="1:9" ht="12.75" customHeight="1">
      <c r="A1" s="54" t="s">
        <v>333</v>
      </c>
      <c r="B1" s="54"/>
      <c r="C1" s="54"/>
      <c r="D1" s="54"/>
      <c r="E1" s="54"/>
      <c r="F1" s="54"/>
      <c r="G1" s="54"/>
      <c r="H1" s="54"/>
      <c r="I1" s="54"/>
    </row>
    <row r="2" spans="1:9" ht="12.7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12.75" customHeight="1">
      <c r="A3" s="54"/>
      <c r="B3" s="54"/>
      <c r="C3" s="54"/>
      <c r="D3" s="54"/>
      <c r="E3" s="54"/>
      <c r="F3" s="54"/>
      <c r="G3" s="54"/>
      <c r="H3" s="54"/>
      <c r="I3" s="54"/>
    </row>
    <row r="4" spans="1:9" ht="12.7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ht="12.75" customHeight="1">
      <c r="A5" s="54"/>
      <c r="B5" s="54"/>
      <c r="C5" s="54"/>
      <c r="D5" s="54"/>
      <c r="E5" s="54"/>
      <c r="F5" s="54"/>
      <c r="G5" s="54"/>
      <c r="H5" s="54"/>
      <c r="I5" s="54"/>
    </row>
    <row r="6" spans="1:9" ht="63" customHeight="1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58" t="s">
        <v>334</v>
      </c>
      <c r="B7" s="58"/>
      <c r="C7" s="58"/>
      <c r="D7" s="58"/>
      <c r="E7" s="58"/>
      <c r="F7" s="58"/>
      <c r="G7" s="58"/>
      <c r="H7" s="58"/>
      <c r="I7" s="58"/>
    </row>
    <row r="8" spans="1:9" ht="15" customHeight="1">
      <c r="A8" s="58"/>
      <c r="B8" s="58"/>
      <c r="C8" s="58"/>
      <c r="D8" s="58"/>
      <c r="E8" s="58"/>
      <c r="F8" s="58"/>
      <c r="G8" s="58"/>
      <c r="H8" s="58"/>
      <c r="I8" s="58"/>
    </row>
    <row r="9" spans="1:9" ht="14.25" customHeight="1">
      <c r="A9" s="1"/>
      <c r="B9" s="56" t="s">
        <v>85</v>
      </c>
      <c r="C9" s="56"/>
      <c r="D9" s="56"/>
      <c r="E9" s="56"/>
      <c r="F9" s="56"/>
      <c r="G9" s="56"/>
      <c r="H9" s="56"/>
      <c r="I9" s="56"/>
    </row>
    <row r="10" spans="1:9" ht="14.25" customHeight="1">
      <c r="A10" s="1"/>
      <c r="B10" s="57" t="s">
        <v>86</v>
      </c>
      <c r="C10" s="57"/>
      <c r="D10" s="57"/>
      <c r="E10" s="57"/>
      <c r="F10" s="57"/>
      <c r="G10" s="7"/>
      <c r="H10" s="7"/>
      <c r="I10" s="8"/>
    </row>
    <row r="11" spans="1:9" ht="12.75">
      <c r="A11" s="1"/>
      <c r="B11" s="55" t="s">
        <v>191</v>
      </c>
      <c r="C11" s="55"/>
      <c r="D11" s="55"/>
      <c r="E11" s="55"/>
      <c r="F11" s="55"/>
      <c r="G11" s="55"/>
      <c r="H11" s="55"/>
      <c r="I11" s="55"/>
    </row>
    <row r="12" spans="1:9" ht="12.75">
      <c r="A12" s="1"/>
      <c r="B12" s="55" t="s">
        <v>262</v>
      </c>
      <c r="C12" s="55"/>
      <c r="D12" s="55"/>
      <c r="E12" s="55"/>
      <c r="F12" s="55"/>
      <c r="G12" s="55"/>
      <c r="H12" s="55"/>
      <c r="I12" s="55"/>
    </row>
    <row r="13" spans="1:9" ht="12.75">
      <c r="A13" s="1"/>
      <c r="B13" s="2"/>
      <c r="C13" s="3"/>
      <c r="D13" s="4"/>
      <c r="E13" s="4"/>
      <c r="F13" s="3"/>
      <c r="G13" s="3"/>
      <c r="H13" s="3"/>
      <c r="I13" s="6"/>
    </row>
    <row r="14" spans="1:9" s="14" customFormat="1" ht="48">
      <c r="A14" s="9" t="s">
        <v>57</v>
      </c>
      <c r="B14" s="9" t="s">
        <v>0</v>
      </c>
      <c r="C14" s="9" t="s">
        <v>1</v>
      </c>
      <c r="D14" s="10" t="s">
        <v>58</v>
      </c>
      <c r="E14" s="11" t="s">
        <v>60</v>
      </c>
      <c r="F14" s="12" t="s">
        <v>59</v>
      </c>
      <c r="G14" s="13" t="s">
        <v>188</v>
      </c>
      <c r="H14" s="13" t="s">
        <v>189</v>
      </c>
      <c r="I14" s="13" t="s">
        <v>190</v>
      </c>
    </row>
    <row r="15" spans="1:9" s="19" customFormat="1" ht="80.25" customHeight="1">
      <c r="A15" s="15" t="s">
        <v>263</v>
      </c>
      <c r="B15" s="9" t="s">
        <v>307</v>
      </c>
      <c r="C15" s="16">
        <v>955</v>
      </c>
      <c r="D15" s="17"/>
      <c r="E15" s="17"/>
      <c r="F15" s="16"/>
      <c r="G15" s="18">
        <v>3784.2</v>
      </c>
      <c r="H15" s="18">
        <f>H16</f>
        <v>3893.8</v>
      </c>
      <c r="I15" s="18">
        <v>4007.9</v>
      </c>
    </row>
    <row r="16" spans="1:9" s="19" customFormat="1" ht="12.75">
      <c r="A16" s="20" t="s">
        <v>193</v>
      </c>
      <c r="B16" s="21" t="s">
        <v>61</v>
      </c>
      <c r="C16" s="22">
        <v>955</v>
      </c>
      <c r="D16" s="17" t="s">
        <v>62</v>
      </c>
      <c r="E16" s="17"/>
      <c r="F16" s="16"/>
      <c r="G16" s="18">
        <v>3784.2</v>
      </c>
      <c r="H16" s="18">
        <v>3893.8</v>
      </c>
      <c r="I16" s="18">
        <v>4007.9</v>
      </c>
    </row>
    <row r="17" spans="1:9" s="19" customFormat="1" ht="42" customHeight="1">
      <c r="A17" s="20" t="s">
        <v>90</v>
      </c>
      <c r="B17" s="21" t="s">
        <v>2</v>
      </c>
      <c r="C17" s="22">
        <v>955</v>
      </c>
      <c r="D17" s="17" t="s">
        <v>3</v>
      </c>
      <c r="E17" s="17"/>
      <c r="F17" s="16"/>
      <c r="G17" s="18">
        <v>1474</v>
      </c>
      <c r="H17" s="18">
        <f>H18</f>
        <v>1533</v>
      </c>
      <c r="I17" s="18">
        <f>I18</f>
        <v>1594</v>
      </c>
    </row>
    <row r="18" spans="1:9" s="19" customFormat="1" ht="12.75">
      <c r="A18" s="20" t="s">
        <v>91</v>
      </c>
      <c r="B18" s="21" t="s">
        <v>4</v>
      </c>
      <c r="C18" s="22">
        <v>955</v>
      </c>
      <c r="D18" s="17" t="s">
        <v>3</v>
      </c>
      <c r="E18" s="17" t="s">
        <v>120</v>
      </c>
      <c r="F18" s="16"/>
      <c r="G18" s="18">
        <v>1474</v>
      </c>
      <c r="H18" s="18">
        <f>H20</f>
        <v>1533</v>
      </c>
      <c r="I18" s="18">
        <f>I20</f>
        <v>1594</v>
      </c>
    </row>
    <row r="19" spans="1:9" ht="51">
      <c r="A19" s="23" t="s">
        <v>194</v>
      </c>
      <c r="B19" s="24" t="s">
        <v>64</v>
      </c>
      <c r="C19" s="25">
        <v>955</v>
      </c>
      <c r="D19" s="26" t="s">
        <v>3</v>
      </c>
      <c r="E19" s="26" t="s">
        <v>120</v>
      </c>
      <c r="F19" s="27">
        <v>100</v>
      </c>
      <c r="G19" s="28">
        <v>1474</v>
      </c>
      <c r="H19" s="28">
        <v>1533</v>
      </c>
      <c r="I19" s="28">
        <v>1594</v>
      </c>
    </row>
    <row r="20" spans="1:9" ht="25.5">
      <c r="A20" s="20" t="s">
        <v>195</v>
      </c>
      <c r="B20" s="24" t="s">
        <v>43</v>
      </c>
      <c r="C20" s="25">
        <v>955</v>
      </c>
      <c r="D20" s="26" t="s">
        <v>3</v>
      </c>
      <c r="E20" s="26" t="s">
        <v>120</v>
      </c>
      <c r="F20" s="27">
        <v>120</v>
      </c>
      <c r="G20" s="28">
        <v>1474</v>
      </c>
      <c r="H20" s="28">
        <v>1533</v>
      </c>
      <c r="I20" s="28">
        <v>1594</v>
      </c>
    </row>
    <row r="21" spans="1:9" s="19" customFormat="1" ht="38.25">
      <c r="A21" s="20" t="s">
        <v>92</v>
      </c>
      <c r="B21" s="29" t="s">
        <v>187</v>
      </c>
      <c r="C21" s="22">
        <v>955</v>
      </c>
      <c r="D21" s="17" t="s">
        <v>5</v>
      </c>
      <c r="E21" s="26"/>
      <c r="F21" s="16"/>
      <c r="G21" s="18">
        <v>2310.2</v>
      </c>
      <c r="H21" s="18">
        <v>2360.8</v>
      </c>
      <c r="I21" s="18">
        <v>2413.9</v>
      </c>
    </row>
    <row r="22" spans="1:9" s="19" customFormat="1" ht="25.5">
      <c r="A22" s="20" t="s">
        <v>196</v>
      </c>
      <c r="B22" s="29" t="s">
        <v>63</v>
      </c>
      <c r="C22" s="22">
        <v>955</v>
      </c>
      <c r="D22" s="17" t="s">
        <v>5</v>
      </c>
      <c r="E22" s="26" t="s">
        <v>122</v>
      </c>
      <c r="F22" s="16"/>
      <c r="G22" s="18">
        <v>2067.8</v>
      </c>
      <c r="H22" s="18">
        <v>2112.5</v>
      </c>
      <c r="I22" s="18">
        <v>2159.5</v>
      </c>
    </row>
    <row r="23" spans="1:9" s="19" customFormat="1" ht="51">
      <c r="A23" s="23" t="s">
        <v>197</v>
      </c>
      <c r="B23" s="24" t="s">
        <v>64</v>
      </c>
      <c r="C23" s="25">
        <v>955</v>
      </c>
      <c r="D23" s="26" t="s">
        <v>5</v>
      </c>
      <c r="E23" s="26" t="s">
        <v>122</v>
      </c>
      <c r="F23" s="27">
        <v>100</v>
      </c>
      <c r="G23" s="28">
        <v>1108</v>
      </c>
      <c r="H23" s="28">
        <v>1152</v>
      </c>
      <c r="I23" s="28">
        <v>1198</v>
      </c>
    </row>
    <row r="24" spans="1:9" s="19" customFormat="1" ht="25.5">
      <c r="A24" s="23" t="s">
        <v>199</v>
      </c>
      <c r="B24" s="24" t="s">
        <v>200</v>
      </c>
      <c r="C24" s="25">
        <v>955</v>
      </c>
      <c r="D24" s="26" t="s">
        <v>5</v>
      </c>
      <c r="E24" s="26" t="s">
        <v>122</v>
      </c>
      <c r="F24" s="27">
        <v>120</v>
      </c>
      <c r="G24" s="28">
        <v>1108</v>
      </c>
      <c r="H24" s="28">
        <v>1152</v>
      </c>
      <c r="I24" s="28">
        <v>1198</v>
      </c>
    </row>
    <row r="25" spans="1:9" s="19" customFormat="1" ht="25.5">
      <c r="A25" s="23" t="s">
        <v>198</v>
      </c>
      <c r="B25" s="24" t="s">
        <v>176</v>
      </c>
      <c r="C25" s="25">
        <v>955</v>
      </c>
      <c r="D25" s="26" t="s">
        <v>5</v>
      </c>
      <c r="E25" s="26" t="s">
        <v>122</v>
      </c>
      <c r="F25" s="27">
        <v>200</v>
      </c>
      <c r="G25" s="28">
        <v>949.5</v>
      </c>
      <c r="H25" s="28">
        <v>955</v>
      </c>
      <c r="I25" s="28">
        <v>956</v>
      </c>
    </row>
    <row r="26" spans="1:9" s="19" customFormat="1" ht="25.5">
      <c r="A26" s="23" t="s">
        <v>201</v>
      </c>
      <c r="B26" s="24" t="s">
        <v>175</v>
      </c>
      <c r="C26" s="25">
        <v>955</v>
      </c>
      <c r="D26" s="26" t="s">
        <v>5</v>
      </c>
      <c r="E26" s="26" t="s">
        <v>122</v>
      </c>
      <c r="F26" s="27">
        <v>240</v>
      </c>
      <c r="G26" s="28">
        <v>949.5</v>
      </c>
      <c r="H26" s="28">
        <v>955</v>
      </c>
      <c r="I26" s="28">
        <v>956</v>
      </c>
    </row>
    <row r="27" spans="1:9" s="19" customFormat="1" ht="12.75">
      <c r="A27" s="23" t="s">
        <v>202</v>
      </c>
      <c r="B27" s="24" t="s">
        <v>66</v>
      </c>
      <c r="C27" s="25">
        <v>955</v>
      </c>
      <c r="D27" s="26" t="s">
        <v>5</v>
      </c>
      <c r="E27" s="26" t="s">
        <v>122</v>
      </c>
      <c r="F27" s="27">
        <v>800</v>
      </c>
      <c r="G27" s="28">
        <v>10.3</v>
      </c>
      <c r="H27" s="28">
        <v>5.5</v>
      </c>
      <c r="I27" s="28">
        <v>5.5</v>
      </c>
    </row>
    <row r="28" spans="1:9" s="19" customFormat="1" ht="12.75">
      <c r="A28" s="23" t="s">
        <v>203</v>
      </c>
      <c r="B28" s="24" t="s">
        <v>27</v>
      </c>
      <c r="C28" s="25">
        <v>955</v>
      </c>
      <c r="D28" s="26" t="s">
        <v>5</v>
      </c>
      <c r="E28" s="26" t="s">
        <v>122</v>
      </c>
      <c r="F28" s="27">
        <v>850</v>
      </c>
      <c r="G28" s="28">
        <v>10.3</v>
      </c>
      <c r="H28" s="28">
        <v>5.5</v>
      </c>
      <c r="I28" s="28">
        <v>5.5</v>
      </c>
    </row>
    <row r="29" spans="1:9" s="19" customFormat="1" ht="38.25">
      <c r="A29" s="20" t="s">
        <v>204</v>
      </c>
      <c r="B29" s="30" t="s">
        <v>67</v>
      </c>
      <c r="C29" s="22">
        <v>955</v>
      </c>
      <c r="D29" s="17" t="s">
        <v>5</v>
      </c>
      <c r="E29" s="17" t="s">
        <v>121</v>
      </c>
      <c r="F29" s="16"/>
      <c r="G29" s="18">
        <f aca="true" t="shared" si="0" ref="G29:I30">G30</f>
        <v>146.4</v>
      </c>
      <c r="H29" s="18">
        <f t="shared" si="0"/>
        <v>152.3</v>
      </c>
      <c r="I29" s="18">
        <f t="shared" si="0"/>
        <v>158.4</v>
      </c>
    </row>
    <row r="30" spans="1:9" ht="51">
      <c r="A30" s="23" t="s">
        <v>205</v>
      </c>
      <c r="B30" s="24" t="s">
        <v>64</v>
      </c>
      <c r="C30" s="25">
        <v>955</v>
      </c>
      <c r="D30" s="26" t="s">
        <v>5</v>
      </c>
      <c r="E30" s="26" t="s">
        <v>121</v>
      </c>
      <c r="F30" s="27">
        <v>100</v>
      </c>
      <c r="G30" s="28">
        <f t="shared" si="0"/>
        <v>146.4</v>
      </c>
      <c r="H30" s="28">
        <f>H31</f>
        <v>152.3</v>
      </c>
      <c r="I30" s="28">
        <f t="shared" si="0"/>
        <v>158.4</v>
      </c>
    </row>
    <row r="31" spans="1:9" ht="38.25">
      <c r="A31" s="23" t="s">
        <v>206</v>
      </c>
      <c r="B31" s="31" t="s">
        <v>139</v>
      </c>
      <c r="C31" s="25">
        <v>955</v>
      </c>
      <c r="D31" s="26" t="s">
        <v>5</v>
      </c>
      <c r="E31" s="26" t="s">
        <v>121</v>
      </c>
      <c r="F31" s="27">
        <v>120</v>
      </c>
      <c r="G31" s="28">
        <v>146.4</v>
      </c>
      <c r="H31" s="28">
        <v>152.3</v>
      </c>
      <c r="I31" s="28">
        <v>158.4</v>
      </c>
    </row>
    <row r="32" spans="1:9" s="19" customFormat="1" ht="25.5">
      <c r="A32" s="20" t="s">
        <v>94</v>
      </c>
      <c r="B32" s="21" t="s">
        <v>140</v>
      </c>
      <c r="C32" s="22">
        <v>955</v>
      </c>
      <c r="D32" s="17" t="s">
        <v>5</v>
      </c>
      <c r="E32" s="17" t="s">
        <v>123</v>
      </c>
      <c r="F32" s="16"/>
      <c r="G32" s="18">
        <f>G34</f>
        <v>96</v>
      </c>
      <c r="H32" s="18">
        <f>H34</f>
        <v>96</v>
      </c>
      <c r="I32" s="18">
        <v>96</v>
      </c>
    </row>
    <row r="33" spans="1:9" s="19" customFormat="1" ht="12.75">
      <c r="A33" s="23" t="s">
        <v>207</v>
      </c>
      <c r="B33" s="31" t="s">
        <v>66</v>
      </c>
      <c r="C33" s="22">
        <v>955</v>
      </c>
      <c r="D33" s="17" t="s">
        <v>5</v>
      </c>
      <c r="E33" s="26" t="s">
        <v>123</v>
      </c>
      <c r="F33" s="27">
        <v>800</v>
      </c>
      <c r="G33" s="28">
        <v>96</v>
      </c>
      <c r="H33" s="28">
        <v>96</v>
      </c>
      <c r="I33" s="28">
        <v>96</v>
      </c>
    </row>
    <row r="34" spans="1:9" ht="19.5" customHeight="1">
      <c r="A34" s="23" t="s">
        <v>208</v>
      </c>
      <c r="B34" s="31" t="s">
        <v>27</v>
      </c>
      <c r="C34" s="25">
        <v>955</v>
      </c>
      <c r="D34" s="26" t="s">
        <v>5</v>
      </c>
      <c r="E34" s="26" t="s">
        <v>123</v>
      </c>
      <c r="F34" s="27">
        <v>850</v>
      </c>
      <c r="G34" s="28">
        <v>96</v>
      </c>
      <c r="H34" s="28">
        <v>96</v>
      </c>
      <c r="I34" s="28">
        <v>96</v>
      </c>
    </row>
    <row r="35" spans="1:9" s="19" customFormat="1" ht="63.75">
      <c r="A35" s="20" t="s">
        <v>209</v>
      </c>
      <c r="B35" s="9" t="s">
        <v>317</v>
      </c>
      <c r="C35" s="22">
        <v>895</v>
      </c>
      <c r="D35" s="17"/>
      <c r="E35" s="17"/>
      <c r="F35" s="16"/>
      <c r="G35" s="18">
        <f>G37+G56+G60+G76+G122+G136+G153+G157+G174+G179+G105</f>
        <v>94389.99999999999</v>
      </c>
      <c r="H35" s="18">
        <v>58300.7</v>
      </c>
      <c r="I35" s="18">
        <f>I37+I56+I60+I76+I122+I136+I153+I157+I174+I179</f>
        <v>34261.899999999994</v>
      </c>
    </row>
    <row r="36" spans="1:9" s="19" customFormat="1" ht="12.75">
      <c r="A36" s="20" t="s">
        <v>193</v>
      </c>
      <c r="B36" s="21" t="s">
        <v>61</v>
      </c>
      <c r="C36" s="22">
        <v>895</v>
      </c>
      <c r="D36" s="17" t="s">
        <v>62</v>
      </c>
      <c r="E36" s="17"/>
      <c r="F36" s="16"/>
      <c r="G36" s="18">
        <f>G37+G56+G60</f>
        <v>8811.9</v>
      </c>
      <c r="H36" s="18">
        <v>8941.8</v>
      </c>
      <c r="I36" s="18">
        <f>I37+I56+I60</f>
        <v>9217.1</v>
      </c>
    </row>
    <row r="37" spans="1:9" s="19" customFormat="1" ht="53.25" customHeight="1">
      <c r="A37" s="20" t="s">
        <v>90</v>
      </c>
      <c r="B37" s="21" t="s">
        <v>6</v>
      </c>
      <c r="C37" s="22">
        <v>895</v>
      </c>
      <c r="D37" s="17" t="s">
        <v>7</v>
      </c>
      <c r="E37" s="17"/>
      <c r="F37" s="16"/>
      <c r="G37" s="18">
        <f>G38+G44+G51</f>
        <v>7914.8</v>
      </c>
      <c r="H37" s="18">
        <v>8391.9</v>
      </c>
      <c r="I37" s="18">
        <v>8668.4</v>
      </c>
    </row>
    <row r="38" spans="1:9" ht="25.5">
      <c r="A38" s="20" t="s">
        <v>210</v>
      </c>
      <c r="B38" s="21" t="s">
        <v>8</v>
      </c>
      <c r="C38" s="22">
        <v>895</v>
      </c>
      <c r="D38" s="17" t="s">
        <v>7</v>
      </c>
      <c r="E38" s="17" t="s">
        <v>124</v>
      </c>
      <c r="F38" s="16"/>
      <c r="G38" s="18">
        <v>1534</v>
      </c>
      <c r="H38" s="18">
        <f>H39+H41</f>
        <v>1548</v>
      </c>
      <c r="I38" s="18">
        <v>1609</v>
      </c>
    </row>
    <row r="39" spans="1:9" ht="51">
      <c r="A39" s="23" t="s">
        <v>194</v>
      </c>
      <c r="B39" s="31" t="s">
        <v>64</v>
      </c>
      <c r="C39" s="25">
        <v>895</v>
      </c>
      <c r="D39" s="26" t="s">
        <v>7</v>
      </c>
      <c r="E39" s="26" t="s">
        <v>124</v>
      </c>
      <c r="F39" s="27">
        <v>100</v>
      </c>
      <c r="G39" s="28">
        <v>1474</v>
      </c>
      <c r="H39" s="28">
        <v>1533</v>
      </c>
      <c r="I39" s="28">
        <v>1594</v>
      </c>
    </row>
    <row r="40" spans="1:9" ht="25.5">
      <c r="A40" s="23" t="s">
        <v>211</v>
      </c>
      <c r="B40" s="31" t="s">
        <v>43</v>
      </c>
      <c r="C40" s="25">
        <v>895</v>
      </c>
      <c r="D40" s="26" t="s">
        <v>7</v>
      </c>
      <c r="E40" s="26" t="s">
        <v>124</v>
      </c>
      <c r="F40" s="27">
        <v>120</v>
      </c>
      <c r="G40" s="28">
        <v>1474</v>
      </c>
      <c r="H40" s="28">
        <v>1533</v>
      </c>
      <c r="I40" s="28">
        <v>1594</v>
      </c>
    </row>
    <row r="41" spans="1:9" ht="12.75">
      <c r="A41" s="23" t="s">
        <v>212</v>
      </c>
      <c r="B41" s="24" t="s">
        <v>66</v>
      </c>
      <c r="C41" s="25">
        <v>895</v>
      </c>
      <c r="D41" s="26" t="s">
        <v>7</v>
      </c>
      <c r="E41" s="26" t="s">
        <v>124</v>
      </c>
      <c r="F41" s="27">
        <v>800</v>
      </c>
      <c r="G41" s="28">
        <v>60</v>
      </c>
      <c r="H41" s="28">
        <f>H43</f>
        <v>15</v>
      </c>
      <c r="I41" s="28">
        <f>I43</f>
        <v>15</v>
      </c>
    </row>
    <row r="42" spans="1:9" ht="12.75">
      <c r="A42" s="23" t="s">
        <v>213</v>
      </c>
      <c r="B42" s="24" t="s">
        <v>159</v>
      </c>
      <c r="C42" s="25">
        <v>895</v>
      </c>
      <c r="D42" s="26" t="s">
        <v>7</v>
      </c>
      <c r="E42" s="26" t="s">
        <v>124</v>
      </c>
      <c r="F42" s="27">
        <v>830</v>
      </c>
      <c r="G42" s="28">
        <v>45</v>
      </c>
      <c r="H42" s="28">
        <v>0</v>
      </c>
      <c r="I42" s="28">
        <v>0</v>
      </c>
    </row>
    <row r="43" spans="1:9" ht="12.75">
      <c r="A43" s="23" t="s">
        <v>316</v>
      </c>
      <c r="B43" s="31" t="s">
        <v>27</v>
      </c>
      <c r="C43" s="25">
        <v>895</v>
      </c>
      <c r="D43" s="26" t="s">
        <v>7</v>
      </c>
      <c r="E43" s="26" t="s">
        <v>124</v>
      </c>
      <c r="F43" s="27">
        <v>850</v>
      </c>
      <c r="G43" s="28">
        <v>15</v>
      </c>
      <c r="H43" s="28">
        <v>15</v>
      </c>
      <c r="I43" s="28">
        <v>15</v>
      </c>
    </row>
    <row r="44" spans="1:9" s="19" customFormat="1" ht="25.5">
      <c r="A44" s="20" t="s">
        <v>214</v>
      </c>
      <c r="B44" s="21" t="s">
        <v>17</v>
      </c>
      <c r="C44" s="22">
        <v>895</v>
      </c>
      <c r="D44" s="17" t="s">
        <v>7</v>
      </c>
      <c r="E44" s="17" t="s">
        <v>125</v>
      </c>
      <c r="F44" s="16"/>
      <c r="G44" s="18">
        <f>G46+G48+G50</f>
        <v>5384</v>
      </c>
      <c r="H44" s="18">
        <v>5806</v>
      </c>
      <c r="I44" s="18">
        <f>I46+I48+I50</f>
        <v>5979</v>
      </c>
    </row>
    <row r="45" spans="1:9" s="19" customFormat="1" ht="51">
      <c r="A45" s="23" t="s">
        <v>215</v>
      </c>
      <c r="B45" s="31" t="s">
        <v>64</v>
      </c>
      <c r="C45" s="25">
        <v>895</v>
      </c>
      <c r="D45" s="26" t="s">
        <v>7</v>
      </c>
      <c r="E45" s="26" t="s">
        <v>125</v>
      </c>
      <c r="F45" s="27">
        <v>100</v>
      </c>
      <c r="G45" s="28">
        <v>4176</v>
      </c>
      <c r="H45" s="28">
        <v>4343</v>
      </c>
      <c r="I45" s="28">
        <v>4516</v>
      </c>
    </row>
    <row r="46" spans="1:9" ht="25.5">
      <c r="A46" s="23" t="s">
        <v>216</v>
      </c>
      <c r="B46" s="31" t="s">
        <v>43</v>
      </c>
      <c r="C46" s="25">
        <v>895</v>
      </c>
      <c r="D46" s="26" t="s">
        <v>7</v>
      </c>
      <c r="E46" s="26" t="s">
        <v>125</v>
      </c>
      <c r="F46" s="27">
        <v>120</v>
      </c>
      <c r="G46" s="28">
        <v>4176</v>
      </c>
      <c r="H46" s="28">
        <v>4343</v>
      </c>
      <c r="I46" s="28">
        <v>4516</v>
      </c>
    </row>
    <row r="47" spans="1:9" ht="25.5">
      <c r="A47" s="23" t="s">
        <v>217</v>
      </c>
      <c r="B47" s="24" t="s">
        <v>176</v>
      </c>
      <c r="C47" s="25">
        <v>895</v>
      </c>
      <c r="D47" s="26" t="s">
        <v>7</v>
      </c>
      <c r="E47" s="26" t="s">
        <v>125</v>
      </c>
      <c r="F47" s="27">
        <v>200</v>
      </c>
      <c r="G47" s="28">
        <f>G48</f>
        <v>1178</v>
      </c>
      <c r="H47" s="28">
        <f>H48</f>
        <v>1433</v>
      </c>
      <c r="I47" s="28">
        <f>I48</f>
        <v>1433</v>
      </c>
    </row>
    <row r="48" spans="1:9" ht="25.5">
      <c r="A48" s="23" t="s">
        <v>218</v>
      </c>
      <c r="B48" s="31" t="s">
        <v>175</v>
      </c>
      <c r="C48" s="25">
        <v>895</v>
      </c>
      <c r="D48" s="26" t="s">
        <v>7</v>
      </c>
      <c r="E48" s="26" t="s">
        <v>125</v>
      </c>
      <c r="F48" s="27">
        <v>240</v>
      </c>
      <c r="G48" s="28">
        <v>1178</v>
      </c>
      <c r="H48" s="28">
        <v>1433</v>
      </c>
      <c r="I48" s="28">
        <v>1433</v>
      </c>
    </row>
    <row r="49" spans="1:9" ht="12.75">
      <c r="A49" s="23" t="s">
        <v>219</v>
      </c>
      <c r="B49" s="24" t="s">
        <v>66</v>
      </c>
      <c r="C49" s="25">
        <v>895</v>
      </c>
      <c r="D49" s="26" t="s">
        <v>7</v>
      </c>
      <c r="E49" s="26" t="s">
        <v>125</v>
      </c>
      <c r="F49" s="27">
        <v>800</v>
      </c>
      <c r="G49" s="28">
        <f>G50</f>
        <v>30</v>
      </c>
      <c r="H49" s="28">
        <f>H50</f>
        <v>30</v>
      </c>
      <c r="I49" s="28">
        <f>I50</f>
        <v>30</v>
      </c>
    </row>
    <row r="50" spans="1:9" ht="12.75">
      <c r="A50" s="23" t="s">
        <v>220</v>
      </c>
      <c r="B50" s="31" t="s">
        <v>27</v>
      </c>
      <c r="C50" s="25">
        <v>895</v>
      </c>
      <c r="D50" s="26" t="s">
        <v>7</v>
      </c>
      <c r="E50" s="26" t="s">
        <v>125</v>
      </c>
      <c r="F50" s="27">
        <v>850</v>
      </c>
      <c r="G50" s="28">
        <v>30</v>
      </c>
      <c r="H50" s="28">
        <v>30</v>
      </c>
      <c r="I50" s="28">
        <v>30</v>
      </c>
    </row>
    <row r="51" spans="1:9" ht="51">
      <c r="A51" s="20" t="s">
        <v>221</v>
      </c>
      <c r="B51" s="21" t="s">
        <v>54</v>
      </c>
      <c r="C51" s="22">
        <v>895</v>
      </c>
      <c r="D51" s="17" t="s">
        <v>7</v>
      </c>
      <c r="E51" s="17" t="s">
        <v>141</v>
      </c>
      <c r="F51" s="16"/>
      <c r="G51" s="18">
        <f>G53+G54</f>
        <v>996.8</v>
      </c>
      <c r="H51" s="18">
        <f>H53+H54</f>
        <v>1037.9</v>
      </c>
      <c r="I51" s="18">
        <f>I53+I54</f>
        <v>1080.4</v>
      </c>
    </row>
    <row r="52" spans="1:9" ht="51">
      <c r="A52" s="23" t="s">
        <v>222</v>
      </c>
      <c r="B52" s="31" t="s">
        <v>64</v>
      </c>
      <c r="C52" s="25">
        <v>895</v>
      </c>
      <c r="D52" s="26" t="s">
        <v>7</v>
      </c>
      <c r="E52" s="26" t="s">
        <v>141</v>
      </c>
      <c r="F52" s="27">
        <v>100</v>
      </c>
      <c r="G52" s="28">
        <f>G53</f>
        <v>923.3</v>
      </c>
      <c r="H52" s="28">
        <f>H53</f>
        <v>960.2</v>
      </c>
      <c r="I52" s="28">
        <f>I53</f>
        <v>998.6</v>
      </c>
    </row>
    <row r="53" spans="1:9" ht="25.5">
      <c r="A53" s="23" t="s">
        <v>223</v>
      </c>
      <c r="B53" s="31" t="s">
        <v>43</v>
      </c>
      <c r="C53" s="25">
        <v>895</v>
      </c>
      <c r="D53" s="26" t="s">
        <v>7</v>
      </c>
      <c r="E53" s="26" t="s">
        <v>141</v>
      </c>
      <c r="F53" s="27">
        <v>120</v>
      </c>
      <c r="G53" s="28">
        <v>923.3</v>
      </c>
      <c r="H53" s="28">
        <v>960.2</v>
      </c>
      <c r="I53" s="28">
        <v>998.6</v>
      </c>
    </row>
    <row r="54" spans="1:9" ht="25.5">
      <c r="A54" s="23" t="s">
        <v>224</v>
      </c>
      <c r="B54" s="24" t="s">
        <v>176</v>
      </c>
      <c r="C54" s="25">
        <v>895</v>
      </c>
      <c r="D54" s="26" t="s">
        <v>7</v>
      </c>
      <c r="E54" s="26" t="s">
        <v>141</v>
      </c>
      <c r="F54" s="27">
        <v>200</v>
      </c>
      <c r="G54" s="28">
        <v>73.5</v>
      </c>
      <c r="H54" s="28">
        <f>SUM(H55)</f>
        <v>77.7</v>
      </c>
      <c r="I54" s="28">
        <f>SUM(I55)</f>
        <v>81.8</v>
      </c>
    </row>
    <row r="55" spans="1:9" ht="25.5">
      <c r="A55" s="23" t="s">
        <v>225</v>
      </c>
      <c r="B55" s="31" t="s">
        <v>175</v>
      </c>
      <c r="C55" s="25">
        <v>895</v>
      </c>
      <c r="D55" s="26" t="s">
        <v>7</v>
      </c>
      <c r="E55" s="26" t="s">
        <v>141</v>
      </c>
      <c r="F55" s="27">
        <v>240</v>
      </c>
      <c r="G55" s="28">
        <v>73.5</v>
      </c>
      <c r="H55" s="28">
        <v>77.7</v>
      </c>
      <c r="I55" s="28">
        <v>81.8</v>
      </c>
    </row>
    <row r="56" spans="1:9" s="19" customFormat="1" ht="12.75">
      <c r="A56" s="20" t="s">
        <v>92</v>
      </c>
      <c r="B56" s="32" t="s">
        <v>9</v>
      </c>
      <c r="C56" s="22">
        <v>895</v>
      </c>
      <c r="D56" s="17" t="s">
        <v>21</v>
      </c>
      <c r="E56" s="17"/>
      <c r="F56" s="16"/>
      <c r="G56" s="18">
        <f>G57</f>
        <v>10</v>
      </c>
      <c r="H56" s="18">
        <f>H57</f>
        <v>10</v>
      </c>
      <c r="I56" s="18">
        <f>I57</f>
        <v>10</v>
      </c>
    </row>
    <row r="57" spans="1:9" s="19" customFormat="1" ht="12.75">
      <c r="A57" s="20" t="s">
        <v>93</v>
      </c>
      <c r="B57" s="21" t="s">
        <v>10</v>
      </c>
      <c r="C57" s="22">
        <v>895</v>
      </c>
      <c r="D57" s="17" t="s">
        <v>21</v>
      </c>
      <c r="E57" s="17" t="s">
        <v>126</v>
      </c>
      <c r="F57" s="16"/>
      <c r="G57" s="18">
        <f>G59</f>
        <v>10</v>
      </c>
      <c r="H57" s="18">
        <f>H59</f>
        <v>10</v>
      </c>
      <c r="I57" s="18">
        <f>I59</f>
        <v>10</v>
      </c>
    </row>
    <row r="58" spans="1:9" ht="12.75">
      <c r="A58" s="23" t="s">
        <v>197</v>
      </c>
      <c r="B58" s="31" t="s">
        <v>66</v>
      </c>
      <c r="C58" s="25">
        <v>895</v>
      </c>
      <c r="D58" s="26" t="s">
        <v>21</v>
      </c>
      <c r="E58" s="26" t="s">
        <v>126</v>
      </c>
      <c r="F58" s="27">
        <v>800</v>
      </c>
      <c r="G58" s="28">
        <f>G59</f>
        <v>10</v>
      </c>
      <c r="H58" s="28">
        <f>H59</f>
        <v>10</v>
      </c>
      <c r="I58" s="28">
        <f>I59</f>
        <v>10</v>
      </c>
    </row>
    <row r="59" spans="1:9" ht="12.75">
      <c r="A59" s="23" t="s">
        <v>226</v>
      </c>
      <c r="B59" s="31" t="s">
        <v>26</v>
      </c>
      <c r="C59" s="25">
        <v>895</v>
      </c>
      <c r="D59" s="26" t="s">
        <v>21</v>
      </c>
      <c r="E59" s="26" t="s">
        <v>126</v>
      </c>
      <c r="F59" s="27">
        <v>870</v>
      </c>
      <c r="G59" s="28">
        <v>10</v>
      </c>
      <c r="H59" s="28">
        <v>10</v>
      </c>
      <c r="I59" s="28">
        <v>10</v>
      </c>
    </row>
    <row r="60" spans="1:9" s="19" customFormat="1" ht="12.75">
      <c r="A60" s="20" t="s">
        <v>227</v>
      </c>
      <c r="B60" s="32" t="s">
        <v>11</v>
      </c>
      <c r="C60" s="22">
        <v>895</v>
      </c>
      <c r="D60" s="17" t="s">
        <v>20</v>
      </c>
      <c r="E60" s="17"/>
      <c r="F60" s="16"/>
      <c r="G60" s="18">
        <f>G61+G64+G67+G70+G73</f>
        <v>887.1</v>
      </c>
      <c r="H60" s="18">
        <v>539.9</v>
      </c>
      <c r="I60" s="18">
        <v>538.7</v>
      </c>
    </row>
    <row r="61" spans="1:9" s="19" customFormat="1" ht="39" customHeight="1">
      <c r="A61" s="20" t="s">
        <v>95</v>
      </c>
      <c r="B61" s="21" t="s">
        <v>32</v>
      </c>
      <c r="C61" s="22">
        <v>895</v>
      </c>
      <c r="D61" s="17" t="s">
        <v>20</v>
      </c>
      <c r="E61" s="17" t="s">
        <v>180</v>
      </c>
      <c r="F61" s="16"/>
      <c r="G61" s="18">
        <f aca="true" t="shared" si="1" ref="G61:I62">G62</f>
        <v>204</v>
      </c>
      <c r="H61" s="18">
        <f t="shared" si="1"/>
        <v>21.5</v>
      </c>
      <c r="I61" s="18">
        <f t="shared" si="1"/>
        <v>20</v>
      </c>
    </row>
    <row r="62" spans="1:9" ht="25.5">
      <c r="A62" s="23" t="s">
        <v>222</v>
      </c>
      <c r="B62" s="24" t="s">
        <v>176</v>
      </c>
      <c r="C62" s="25">
        <v>895</v>
      </c>
      <c r="D62" s="26" t="s">
        <v>20</v>
      </c>
      <c r="E62" s="26" t="s">
        <v>180</v>
      </c>
      <c r="F62" s="27">
        <v>200</v>
      </c>
      <c r="G62" s="28">
        <f t="shared" si="1"/>
        <v>204</v>
      </c>
      <c r="H62" s="28">
        <v>21.5</v>
      </c>
      <c r="I62" s="28">
        <f t="shared" si="1"/>
        <v>20</v>
      </c>
    </row>
    <row r="63" spans="1:9" ht="25.5">
      <c r="A63" s="23" t="s">
        <v>223</v>
      </c>
      <c r="B63" s="31" t="s">
        <v>175</v>
      </c>
      <c r="C63" s="25">
        <v>895</v>
      </c>
      <c r="D63" s="26" t="s">
        <v>20</v>
      </c>
      <c r="E63" s="26" t="s">
        <v>180</v>
      </c>
      <c r="F63" s="27">
        <v>240</v>
      </c>
      <c r="G63" s="28">
        <f>104+100</f>
        <v>204</v>
      </c>
      <c r="H63" s="28">
        <v>21.5</v>
      </c>
      <c r="I63" s="28">
        <v>20</v>
      </c>
    </row>
    <row r="64" spans="1:9" s="19" customFormat="1" ht="38.25">
      <c r="A64" s="20" t="s">
        <v>115</v>
      </c>
      <c r="B64" s="21" t="s">
        <v>33</v>
      </c>
      <c r="C64" s="22">
        <v>895</v>
      </c>
      <c r="D64" s="17" t="s">
        <v>20</v>
      </c>
      <c r="E64" s="17" t="s">
        <v>181</v>
      </c>
      <c r="F64" s="17"/>
      <c r="G64" s="18">
        <f>G66</f>
        <v>10</v>
      </c>
      <c r="H64" s="18">
        <f>H66</f>
        <v>10</v>
      </c>
      <c r="I64" s="18">
        <f>I66</f>
        <v>10</v>
      </c>
    </row>
    <row r="65" spans="1:9" ht="25.5">
      <c r="A65" s="23" t="s">
        <v>228</v>
      </c>
      <c r="B65" s="24" t="s">
        <v>176</v>
      </c>
      <c r="C65" s="25">
        <v>895</v>
      </c>
      <c r="D65" s="26" t="s">
        <v>20</v>
      </c>
      <c r="E65" s="26" t="s">
        <v>181</v>
      </c>
      <c r="F65" s="27">
        <v>200</v>
      </c>
      <c r="G65" s="28">
        <f>G66</f>
        <v>10</v>
      </c>
      <c r="H65" s="28">
        <f>H66</f>
        <v>10</v>
      </c>
      <c r="I65" s="28">
        <f>I66</f>
        <v>10</v>
      </c>
    </row>
    <row r="66" spans="1:9" ht="25.5">
      <c r="A66" s="23" t="s">
        <v>229</v>
      </c>
      <c r="B66" s="31" t="s">
        <v>175</v>
      </c>
      <c r="C66" s="25">
        <v>895</v>
      </c>
      <c r="D66" s="26" t="s">
        <v>20</v>
      </c>
      <c r="E66" s="26" t="s">
        <v>181</v>
      </c>
      <c r="F66" s="27">
        <v>240</v>
      </c>
      <c r="G66" s="28">
        <v>10</v>
      </c>
      <c r="H66" s="28">
        <v>10</v>
      </c>
      <c r="I66" s="28">
        <v>10</v>
      </c>
    </row>
    <row r="67" spans="1:9" s="19" customFormat="1" ht="25.5">
      <c r="A67" s="20" t="s">
        <v>230</v>
      </c>
      <c r="B67" s="33" t="s">
        <v>148</v>
      </c>
      <c r="C67" s="20">
        <v>895</v>
      </c>
      <c r="D67" s="20" t="s">
        <v>20</v>
      </c>
      <c r="E67" s="17" t="s">
        <v>149</v>
      </c>
      <c r="F67" s="16"/>
      <c r="G67" s="18">
        <f aca="true" t="shared" si="2" ref="G67:I68">G68</f>
        <v>315</v>
      </c>
      <c r="H67" s="18">
        <f t="shared" si="2"/>
        <v>300</v>
      </c>
      <c r="I67" s="18">
        <f t="shared" si="2"/>
        <v>300</v>
      </c>
    </row>
    <row r="68" spans="1:9" ht="25.5">
      <c r="A68" s="23" t="s">
        <v>231</v>
      </c>
      <c r="B68" s="31" t="s">
        <v>176</v>
      </c>
      <c r="C68" s="25">
        <v>895</v>
      </c>
      <c r="D68" s="26" t="s">
        <v>20</v>
      </c>
      <c r="E68" s="26" t="s">
        <v>149</v>
      </c>
      <c r="F68" s="27">
        <v>200</v>
      </c>
      <c r="G68" s="28">
        <f t="shared" si="2"/>
        <v>315</v>
      </c>
      <c r="H68" s="28">
        <f t="shared" si="2"/>
        <v>300</v>
      </c>
      <c r="I68" s="28">
        <f t="shared" si="2"/>
        <v>300</v>
      </c>
    </row>
    <row r="69" spans="1:9" ht="25.5">
      <c r="A69" s="23" t="s">
        <v>232</v>
      </c>
      <c r="B69" s="31" t="s">
        <v>175</v>
      </c>
      <c r="C69" s="25">
        <v>895</v>
      </c>
      <c r="D69" s="26" t="s">
        <v>20</v>
      </c>
      <c r="E69" s="26" t="s">
        <v>149</v>
      </c>
      <c r="F69" s="27">
        <v>240</v>
      </c>
      <c r="G69" s="28">
        <v>315</v>
      </c>
      <c r="H69" s="28">
        <v>300</v>
      </c>
      <c r="I69" s="28">
        <v>300</v>
      </c>
    </row>
    <row r="70" spans="1:9" s="19" customFormat="1" ht="25.5">
      <c r="A70" s="20" t="s">
        <v>233</v>
      </c>
      <c r="B70" s="21" t="s">
        <v>156</v>
      </c>
      <c r="C70" s="22">
        <v>895</v>
      </c>
      <c r="D70" s="17" t="s">
        <v>20</v>
      </c>
      <c r="E70" s="17" t="s">
        <v>157</v>
      </c>
      <c r="F70" s="16"/>
      <c r="G70" s="18">
        <f>G72</f>
        <v>350</v>
      </c>
      <c r="H70" s="18">
        <f>H72</f>
        <v>200</v>
      </c>
      <c r="I70" s="18">
        <f>I72</f>
        <v>200</v>
      </c>
    </row>
    <row r="71" spans="1:9" ht="25.5" customHeight="1">
      <c r="A71" s="23" t="s">
        <v>234</v>
      </c>
      <c r="B71" s="31" t="s">
        <v>176</v>
      </c>
      <c r="C71" s="25">
        <v>895</v>
      </c>
      <c r="D71" s="26" t="s">
        <v>20</v>
      </c>
      <c r="E71" s="26" t="s">
        <v>157</v>
      </c>
      <c r="F71" s="27">
        <v>200</v>
      </c>
      <c r="G71" s="28">
        <f>G72</f>
        <v>350</v>
      </c>
      <c r="H71" s="28">
        <f>H72</f>
        <v>200</v>
      </c>
      <c r="I71" s="28">
        <f>I72</f>
        <v>200</v>
      </c>
    </row>
    <row r="72" spans="1:9" ht="25.5">
      <c r="A72" s="23" t="s">
        <v>235</v>
      </c>
      <c r="B72" s="31" t="s">
        <v>175</v>
      </c>
      <c r="C72" s="25">
        <v>895</v>
      </c>
      <c r="D72" s="26" t="s">
        <v>20</v>
      </c>
      <c r="E72" s="26" t="s">
        <v>157</v>
      </c>
      <c r="F72" s="27">
        <v>240</v>
      </c>
      <c r="G72" s="28">
        <f>200+150</f>
        <v>350</v>
      </c>
      <c r="H72" s="28">
        <v>200</v>
      </c>
      <c r="I72" s="28">
        <v>200</v>
      </c>
    </row>
    <row r="73" spans="1:9" s="19" customFormat="1" ht="51">
      <c r="A73" s="20" t="s">
        <v>236</v>
      </c>
      <c r="B73" s="29" t="s">
        <v>49</v>
      </c>
      <c r="C73" s="22">
        <v>895</v>
      </c>
      <c r="D73" s="17" t="s">
        <v>20</v>
      </c>
      <c r="E73" s="17" t="s">
        <v>142</v>
      </c>
      <c r="F73" s="16"/>
      <c r="G73" s="18">
        <v>8.1</v>
      </c>
      <c r="H73" s="18">
        <f>H74</f>
        <v>8.4</v>
      </c>
      <c r="I73" s="18">
        <f>I74</f>
        <v>8.7</v>
      </c>
    </row>
    <row r="74" spans="1:9" ht="25.5">
      <c r="A74" s="23" t="s">
        <v>237</v>
      </c>
      <c r="B74" s="24" t="s">
        <v>176</v>
      </c>
      <c r="C74" s="25">
        <v>895</v>
      </c>
      <c r="D74" s="26" t="s">
        <v>20</v>
      </c>
      <c r="E74" s="26" t="s">
        <v>142</v>
      </c>
      <c r="F74" s="27">
        <v>200</v>
      </c>
      <c r="G74" s="28">
        <v>8.1</v>
      </c>
      <c r="H74" s="28">
        <f>H75</f>
        <v>8.4</v>
      </c>
      <c r="I74" s="28">
        <f>I75</f>
        <v>8.7</v>
      </c>
    </row>
    <row r="75" spans="1:9" ht="25.5">
      <c r="A75" s="23" t="s">
        <v>238</v>
      </c>
      <c r="B75" s="31" t="s">
        <v>175</v>
      </c>
      <c r="C75" s="25">
        <v>895</v>
      </c>
      <c r="D75" s="26" t="s">
        <v>20</v>
      </c>
      <c r="E75" s="26" t="s">
        <v>142</v>
      </c>
      <c r="F75" s="27">
        <v>240</v>
      </c>
      <c r="G75" s="28">
        <v>8.1</v>
      </c>
      <c r="H75" s="28">
        <v>8.4</v>
      </c>
      <c r="I75" s="28">
        <v>8.7</v>
      </c>
    </row>
    <row r="76" spans="1:9" ht="56.25" customHeight="1">
      <c r="A76" s="20" t="s">
        <v>87</v>
      </c>
      <c r="B76" s="9" t="s">
        <v>68</v>
      </c>
      <c r="C76" s="22">
        <v>895</v>
      </c>
      <c r="D76" s="17" t="s">
        <v>69</v>
      </c>
      <c r="E76" s="26"/>
      <c r="F76" s="27"/>
      <c r="G76" s="18">
        <f>G77+G84</f>
        <v>601.8</v>
      </c>
      <c r="H76" s="18">
        <f>H77+H84</f>
        <v>345</v>
      </c>
      <c r="I76" s="18">
        <f>I77+I84</f>
        <v>345</v>
      </c>
    </row>
    <row r="77" spans="1:9" s="19" customFormat="1" ht="41.25" customHeight="1">
      <c r="A77" s="20" t="s">
        <v>239</v>
      </c>
      <c r="B77" s="21" t="s">
        <v>174</v>
      </c>
      <c r="C77" s="22">
        <v>895</v>
      </c>
      <c r="D77" s="17" t="s">
        <v>173</v>
      </c>
      <c r="E77" s="17"/>
      <c r="F77" s="16"/>
      <c r="G77" s="18">
        <f>G78+G81</f>
        <v>130.3</v>
      </c>
      <c r="H77" s="18">
        <v>45</v>
      </c>
      <c r="I77" s="18">
        <v>45</v>
      </c>
    </row>
    <row r="78" spans="1:9" s="19" customFormat="1" ht="80.25" customHeight="1">
      <c r="A78" s="20" t="s">
        <v>88</v>
      </c>
      <c r="B78" s="21" t="s">
        <v>34</v>
      </c>
      <c r="C78" s="22">
        <v>895</v>
      </c>
      <c r="D78" s="17" t="s">
        <v>173</v>
      </c>
      <c r="E78" s="17" t="s">
        <v>186</v>
      </c>
      <c r="F78" s="16"/>
      <c r="G78" s="18">
        <f>G80</f>
        <v>50</v>
      </c>
      <c r="H78" s="18">
        <f>H80</f>
        <v>20</v>
      </c>
      <c r="I78" s="18">
        <f>I80</f>
        <v>20</v>
      </c>
    </row>
    <row r="79" spans="1:9" ht="25.5">
      <c r="A79" s="23" t="s">
        <v>240</v>
      </c>
      <c r="B79" s="24" t="s">
        <v>176</v>
      </c>
      <c r="C79" s="25">
        <v>895</v>
      </c>
      <c r="D79" s="26" t="s">
        <v>173</v>
      </c>
      <c r="E79" s="26" t="s">
        <v>186</v>
      </c>
      <c r="F79" s="27">
        <v>200</v>
      </c>
      <c r="G79" s="28">
        <f>G80</f>
        <v>50</v>
      </c>
      <c r="H79" s="28">
        <f>H80</f>
        <v>20</v>
      </c>
      <c r="I79" s="28">
        <f>I80</f>
        <v>20</v>
      </c>
    </row>
    <row r="80" spans="1:9" ht="25.5">
      <c r="A80" s="23" t="s">
        <v>241</v>
      </c>
      <c r="B80" s="31" t="s">
        <v>175</v>
      </c>
      <c r="C80" s="25">
        <v>895</v>
      </c>
      <c r="D80" s="26" t="s">
        <v>173</v>
      </c>
      <c r="E80" s="26" t="s">
        <v>186</v>
      </c>
      <c r="F80" s="27">
        <v>240</v>
      </c>
      <c r="G80" s="28">
        <f>20+20+10</f>
        <v>50</v>
      </c>
      <c r="H80" s="28">
        <v>20</v>
      </c>
      <c r="I80" s="28">
        <v>20</v>
      </c>
    </row>
    <row r="81" spans="1:9" s="19" customFormat="1" ht="76.5">
      <c r="A81" s="20" t="s">
        <v>242</v>
      </c>
      <c r="B81" s="21" t="s">
        <v>158</v>
      </c>
      <c r="C81" s="22">
        <v>895</v>
      </c>
      <c r="D81" s="17" t="s">
        <v>173</v>
      </c>
      <c r="E81" s="17" t="s">
        <v>182</v>
      </c>
      <c r="F81" s="16"/>
      <c r="G81" s="18">
        <f>G83</f>
        <v>80.3</v>
      </c>
      <c r="H81" s="18">
        <f>H83</f>
        <v>25</v>
      </c>
      <c r="I81" s="18">
        <f>I83</f>
        <v>25</v>
      </c>
    </row>
    <row r="82" spans="1:9" ht="25.5">
      <c r="A82" s="23" t="s">
        <v>243</v>
      </c>
      <c r="B82" s="24" t="s">
        <v>176</v>
      </c>
      <c r="C82" s="25">
        <v>895</v>
      </c>
      <c r="D82" s="26" t="s">
        <v>173</v>
      </c>
      <c r="E82" s="26" t="s">
        <v>182</v>
      </c>
      <c r="F82" s="27">
        <v>200</v>
      </c>
      <c r="G82" s="28">
        <f>G83</f>
        <v>80.3</v>
      </c>
      <c r="H82" s="28">
        <f>H83</f>
        <v>25</v>
      </c>
      <c r="I82" s="28">
        <f>I83</f>
        <v>25</v>
      </c>
    </row>
    <row r="83" spans="1:9" ht="25.5">
      <c r="A83" s="23" t="s">
        <v>244</v>
      </c>
      <c r="B83" s="31" t="s">
        <v>175</v>
      </c>
      <c r="C83" s="25">
        <v>895</v>
      </c>
      <c r="D83" s="26" t="s">
        <v>173</v>
      </c>
      <c r="E83" s="26" t="s">
        <v>182</v>
      </c>
      <c r="F83" s="27">
        <v>240</v>
      </c>
      <c r="G83" s="28">
        <v>80.3</v>
      </c>
      <c r="H83" s="28">
        <v>25</v>
      </c>
      <c r="I83" s="28">
        <v>25</v>
      </c>
    </row>
    <row r="84" spans="1:9" ht="27" customHeight="1">
      <c r="A84" s="20" t="s">
        <v>245</v>
      </c>
      <c r="B84" s="21" t="s">
        <v>50</v>
      </c>
      <c r="C84" s="22">
        <v>895</v>
      </c>
      <c r="D84" s="17" t="s">
        <v>51</v>
      </c>
      <c r="E84" s="17"/>
      <c r="F84" s="16"/>
      <c r="G84" s="18">
        <f>G88+G91+G94+G85+G100+G97+G103</f>
        <v>471.5</v>
      </c>
      <c r="H84" s="18">
        <f>H88+H91+H94+H85+H100+H97</f>
        <v>300</v>
      </c>
      <c r="I84" s="18">
        <f>I88+I91+I94+I85+I100+I97</f>
        <v>300</v>
      </c>
    </row>
    <row r="85" spans="1:9" s="19" customFormat="1" ht="51.75" customHeight="1">
      <c r="A85" s="20" t="s">
        <v>89</v>
      </c>
      <c r="B85" s="21" t="s">
        <v>315</v>
      </c>
      <c r="C85" s="22">
        <v>895</v>
      </c>
      <c r="D85" s="17" t="s">
        <v>51</v>
      </c>
      <c r="E85" s="17" t="s">
        <v>166</v>
      </c>
      <c r="F85" s="16"/>
      <c r="G85" s="18">
        <f>G87</f>
        <v>42.8</v>
      </c>
      <c r="H85" s="18">
        <f>H87</f>
        <v>50</v>
      </c>
      <c r="I85" s="18">
        <f>I87</f>
        <v>50</v>
      </c>
    </row>
    <row r="86" spans="1:9" ht="27" customHeight="1">
      <c r="A86" s="23" t="s">
        <v>246</v>
      </c>
      <c r="B86" s="24" t="s">
        <v>176</v>
      </c>
      <c r="C86" s="25">
        <v>895</v>
      </c>
      <c r="D86" s="26" t="s">
        <v>51</v>
      </c>
      <c r="E86" s="26" t="s">
        <v>166</v>
      </c>
      <c r="F86" s="27">
        <v>200</v>
      </c>
      <c r="G86" s="28">
        <f>G87</f>
        <v>42.8</v>
      </c>
      <c r="H86" s="28">
        <f>H87</f>
        <v>50</v>
      </c>
      <c r="I86" s="28">
        <f>I87</f>
        <v>50</v>
      </c>
    </row>
    <row r="87" spans="1:9" ht="12.75" customHeight="1">
      <c r="A87" s="23" t="s">
        <v>247</v>
      </c>
      <c r="B87" s="31" t="s">
        <v>25</v>
      </c>
      <c r="C87" s="25">
        <v>895</v>
      </c>
      <c r="D87" s="26" t="s">
        <v>51</v>
      </c>
      <c r="E87" s="26" t="s">
        <v>166</v>
      </c>
      <c r="F87" s="27">
        <v>240</v>
      </c>
      <c r="G87" s="28">
        <f>50+50-30-14.2-13</f>
        <v>42.8</v>
      </c>
      <c r="H87" s="28">
        <v>50</v>
      </c>
      <c r="I87" s="28">
        <v>50</v>
      </c>
    </row>
    <row r="88" spans="1:9" s="19" customFormat="1" ht="38.25">
      <c r="A88" s="20" t="s">
        <v>248</v>
      </c>
      <c r="B88" s="21" t="s">
        <v>192</v>
      </c>
      <c r="C88" s="22">
        <v>895</v>
      </c>
      <c r="D88" s="17" t="s">
        <v>51</v>
      </c>
      <c r="E88" s="17" t="s">
        <v>183</v>
      </c>
      <c r="F88" s="16"/>
      <c r="G88" s="18">
        <f>G90</f>
        <v>70</v>
      </c>
      <c r="H88" s="18">
        <f>H90</f>
        <v>50</v>
      </c>
      <c r="I88" s="18">
        <f>I90</f>
        <v>50</v>
      </c>
    </row>
    <row r="89" spans="1:9" ht="25.5">
      <c r="A89" s="23" t="s">
        <v>249</v>
      </c>
      <c r="B89" s="24" t="s">
        <v>176</v>
      </c>
      <c r="C89" s="25">
        <v>895</v>
      </c>
      <c r="D89" s="26" t="s">
        <v>51</v>
      </c>
      <c r="E89" s="26" t="s">
        <v>183</v>
      </c>
      <c r="F89" s="27">
        <v>200</v>
      </c>
      <c r="G89" s="28">
        <f>G90</f>
        <v>70</v>
      </c>
      <c r="H89" s="28">
        <f>H90</f>
        <v>50</v>
      </c>
      <c r="I89" s="28">
        <f>I90</f>
        <v>50</v>
      </c>
    </row>
    <row r="90" spans="1:9" ht="12.75">
      <c r="A90" s="23" t="s">
        <v>250</v>
      </c>
      <c r="B90" s="31" t="s">
        <v>25</v>
      </c>
      <c r="C90" s="25">
        <v>895</v>
      </c>
      <c r="D90" s="26" t="s">
        <v>51</v>
      </c>
      <c r="E90" s="26" t="s">
        <v>183</v>
      </c>
      <c r="F90" s="27">
        <v>240</v>
      </c>
      <c r="G90" s="28">
        <f>30+10+30</f>
        <v>70</v>
      </c>
      <c r="H90" s="28">
        <v>50</v>
      </c>
      <c r="I90" s="28">
        <v>50</v>
      </c>
    </row>
    <row r="91" spans="1:9" s="19" customFormat="1" ht="38.25">
      <c r="A91" s="20" t="s">
        <v>314</v>
      </c>
      <c r="B91" s="21" t="s">
        <v>312</v>
      </c>
      <c r="C91" s="22">
        <v>895</v>
      </c>
      <c r="D91" s="17" t="s">
        <v>51</v>
      </c>
      <c r="E91" s="17" t="s">
        <v>167</v>
      </c>
      <c r="F91" s="16"/>
      <c r="G91" s="18">
        <f>G93</f>
        <v>80</v>
      </c>
      <c r="H91" s="18">
        <f>H93</f>
        <v>50</v>
      </c>
      <c r="I91" s="18">
        <f>I93</f>
        <v>50</v>
      </c>
    </row>
    <row r="92" spans="1:9" ht="25.5">
      <c r="A92" s="23" t="s">
        <v>251</v>
      </c>
      <c r="B92" s="24" t="s">
        <v>176</v>
      </c>
      <c r="C92" s="25">
        <v>895</v>
      </c>
      <c r="D92" s="26" t="s">
        <v>51</v>
      </c>
      <c r="E92" s="26" t="s">
        <v>167</v>
      </c>
      <c r="F92" s="27">
        <v>200</v>
      </c>
      <c r="G92" s="28">
        <f>G93</f>
        <v>80</v>
      </c>
      <c r="H92" s="28">
        <f>H93</f>
        <v>50</v>
      </c>
      <c r="I92" s="28">
        <f>I93</f>
        <v>50</v>
      </c>
    </row>
    <row r="93" spans="1:9" ht="25.5">
      <c r="A93" s="23" t="s">
        <v>252</v>
      </c>
      <c r="B93" s="31" t="s">
        <v>175</v>
      </c>
      <c r="C93" s="25">
        <v>895</v>
      </c>
      <c r="D93" s="26" t="s">
        <v>51</v>
      </c>
      <c r="E93" s="26" t="s">
        <v>167</v>
      </c>
      <c r="F93" s="27">
        <v>240</v>
      </c>
      <c r="G93" s="28">
        <f>50+30</f>
        <v>80</v>
      </c>
      <c r="H93" s="28">
        <v>50</v>
      </c>
      <c r="I93" s="28">
        <v>50</v>
      </c>
    </row>
    <row r="94" spans="1:9" s="19" customFormat="1" ht="62.25" customHeight="1">
      <c r="A94" s="20" t="s">
        <v>253</v>
      </c>
      <c r="B94" s="21" t="s">
        <v>313</v>
      </c>
      <c r="C94" s="22">
        <v>895</v>
      </c>
      <c r="D94" s="17" t="s">
        <v>51</v>
      </c>
      <c r="E94" s="17" t="s">
        <v>168</v>
      </c>
      <c r="F94" s="16"/>
      <c r="G94" s="18">
        <f>G96</f>
        <v>74</v>
      </c>
      <c r="H94" s="18">
        <f>H96</f>
        <v>50</v>
      </c>
      <c r="I94" s="18">
        <f>I96</f>
        <v>50</v>
      </c>
    </row>
    <row r="95" spans="1:9" ht="25.5">
      <c r="A95" s="23" t="s">
        <v>254</v>
      </c>
      <c r="B95" s="24" t="s">
        <v>176</v>
      </c>
      <c r="C95" s="25">
        <v>895</v>
      </c>
      <c r="D95" s="26" t="s">
        <v>51</v>
      </c>
      <c r="E95" s="26" t="s">
        <v>168</v>
      </c>
      <c r="F95" s="27">
        <v>200</v>
      </c>
      <c r="G95" s="28">
        <f>G96</f>
        <v>74</v>
      </c>
      <c r="H95" s="28">
        <f>H96</f>
        <v>50</v>
      </c>
      <c r="I95" s="28">
        <f>I96</f>
        <v>50</v>
      </c>
    </row>
    <row r="96" spans="1:9" ht="25.5">
      <c r="A96" s="23" t="s">
        <v>255</v>
      </c>
      <c r="B96" s="31" t="s">
        <v>175</v>
      </c>
      <c r="C96" s="25">
        <v>895</v>
      </c>
      <c r="D96" s="26" t="s">
        <v>51</v>
      </c>
      <c r="E96" s="26" t="s">
        <v>168</v>
      </c>
      <c r="F96" s="27">
        <v>240</v>
      </c>
      <c r="G96" s="28">
        <f>50+15+9</f>
        <v>74</v>
      </c>
      <c r="H96" s="28">
        <v>50</v>
      </c>
      <c r="I96" s="28">
        <v>50</v>
      </c>
    </row>
    <row r="97" spans="1:9" s="19" customFormat="1" ht="87.75" customHeight="1">
      <c r="A97" s="20" t="s">
        <v>256</v>
      </c>
      <c r="B97" s="21" t="s">
        <v>311</v>
      </c>
      <c r="C97" s="22">
        <v>895</v>
      </c>
      <c r="D97" s="17" t="s">
        <v>51</v>
      </c>
      <c r="E97" s="17" t="s">
        <v>169</v>
      </c>
      <c r="F97" s="16"/>
      <c r="G97" s="18">
        <f aca="true" t="shared" si="3" ref="G97:I98">G98</f>
        <v>67.7</v>
      </c>
      <c r="H97" s="18">
        <f t="shared" si="3"/>
        <v>50</v>
      </c>
      <c r="I97" s="18">
        <f t="shared" si="3"/>
        <v>50</v>
      </c>
    </row>
    <row r="98" spans="1:9" ht="25.5">
      <c r="A98" s="23" t="s">
        <v>257</v>
      </c>
      <c r="B98" s="24" t="s">
        <v>176</v>
      </c>
      <c r="C98" s="25">
        <v>895</v>
      </c>
      <c r="D98" s="26" t="s">
        <v>51</v>
      </c>
      <c r="E98" s="26" t="s">
        <v>169</v>
      </c>
      <c r="F98" s="27">
        <v>200</v>
      </c>
      <c r="G98" s="28">
        <f t="shared" si="3"/>
        <v>67.7</v>
      </c>
      <c r="H98" s="28">
        <f t="shared" si="3"/>
        <v>50</v>
      </c>
      <c r="I98" s="28">
        <f t="shared" si="3"/>
        <v>50</v>
      </c>
    </row>
    <row r="99" spans="1:9" ht="25.5">
      <c r="A99" s="23" t="s">
        <v>258</v>
      </c>
      <c r="B99" s="31" t="s">
        <v>175</v>
      </c>
      <c r="C99" s="25">
        <v>895</v>
      </c>
      <c r="D99" s="26" t="s">
        <v>51</v>
      </c>
      <c r="E99" s="26" t="s">
        <v>169</v>
      </c>
      <c r="F99" s="27">
        <v>240</v>
      </c>
      <c r="G99" s="28">
        <v>67.7</v>
      </c>
      <c r="H99" s="28">
        <v>50</v>
      </c>
      <c r="I99" s="28">
        <v>50</v>
      </c>
    </row>
    <row r="100" spans="1:9" s="19" customFormat="1" ht="103.5" customHeight="1">
      <c r="A100" s="20" t="s">
        <v>260</v>
      </c>
      <c r="B100" s="21" t="s">
        <v>310</v>
      </c>
      <c r="C100" s="22">
        <v>895</v>
      </c>
      <c r="D100" s="17" t="s">
        <v>51</v>
      </c>
      <c r="E100" s="17" t="s">
        <v>170</v>
      </c>
      <c r="F100" s="16"/>
      <c r="G100" s="18">
        <f aca="true" t="shared" si="4" ref="G100:I101">G101</f>
        <v>87</v>
      </c>
      <c r="H100" s="18">
        <f t="shared" si="4"/>
        <v>50</v>
      </c>
      <c r="I100" s="18">
        <f t="shared" si="4"/>
        <v>50</v>
      </c>
    </row>
    <row r="101" spans="1:9" ht="25.5">
      <c r="A101" s="23" t="s">
        <v>259</v>
      </c>
      <c r="B101" s="24" t="s">
        <v>176</v>
      </c>
      <c r="C101" s="25">
        <v>895</v>
      </c>
      <c r="D101" s="26" t="s">
        <v>51</v>
      </c>
      <c r="E101" s="26" t="s">
        <v>170</v>
      </c>
      <c r="F101" s="27">
        <v>200</v>
      </c>
      <c r="G101" s="28">
        <f t="shared" si="4"/>
        <v>87</v>
      </c>
      <c r="H101" s="28">
        <f t="shared" si="4"/>
        <v>50</v>
      </c>
      <c r="I101" s="28">
        <f t="shared" si="4"/>
        <v>50</v>
      </c>
    </row>
    <row r="102" spans="1:9" ht="25.5">
      <c r="A102" s="23" t="s">
        <v>261</v>
      </c>
      <c r="B102" s="31" t="s">
        <v>175</v>
      </c>
      <c r="C102" s="25">
        <v>895</v>
      </c>
      <c r="D102" s="26" t="s">
        <v>51</v>
      </c>
      <c r="E102" s="26" t="s">
        <v>170</v>
      </c>
      <c r="F102" s="27">
        <v>240</v>
      </c>
      <c r="G102" s="28">
        <f>50+20+17</f>
        <v>87</v>
      </c>
      <c r="H102" s="28">
        <v>50</v>
      </c>
      <c r="I102" s="28">
        <v>50</v>
      </c>
    </row>
    <row r="103" spans="1:9" ht="63.75">
      <c r="A103" s="17" t="s">
        <v>318</v>
      </c>
      <c r="B103" s="34" t="s">
        <v>315</v>
      </c>
      <c r="C103" s="22">
        <v>895</v>
      </c>
      <c r="D103" s="17" t="s">
        <v>51</v>
      </c>
      <c r="E103" s="17" t="s">
        <v>171</v>
      </c>
      <c r="F103" s="16">
        <v>240</v>
      </c>
      <c r="G103" s="18">
        <f>G104</f>
        <v>50</v>
      </c>
      <c r="H103" s="18">
        <v>0</v>
      </c>
      <c r="I103" s="18">
        <v>0</v>
      </c>
    </row>
    <row r="104" spans="1:9" ht="25.5">
      <c r="A104" s="26" t="s">
        <v>319</v>
      </c>
      <c r="B104" s="35" t="s">
        <v>176</v>
      </c>
      <c r="C104" s="25">
        <v>895</v>
      </c>
      <c r="D104" s="26" t="s">
        <v>51</v>
      </c>
      <c r="E104" s="26" t="s">
        <v>171</v>
      </c>
      <c r="F104" s="27">
        <v>240</v>
      </c>
      <c r="G104" s="28">
        <v>50</v>
      </c>
      <c r="H104" s="28">
        <v>0</v>
      </c>
      <c r="I104" s="28">
        <v>0</v>
      </c>
    </row>
    <row r="105" spans="1:9" ht="12.75">
      <c r="A105" s="20" t="s">
        <v>320</v>
      </c>
      <c r="B105" s="32" t="s">
        <v>321</v>
      </c>
      <c r="C105" s="22">
        <v>895</v>
      </c>
      <c r="D105" s="17" t="s">
        <v>322</v>
      </c>
      <c r="E105" s="36"/>
      <c r="F105" s="37"/>
      <c r="G105" s="18">
        <f>G110+G106+G117</f>
        <v>7257.5</v>
      </c>
      <c r="H105" s="18">
        <f>H110+H106+H117</f>
        <v>24710.8</v>
      </c>
      <c r="I105" s="18">
        <f>I110+I106+I117</f>
        <v>24778.7</v>
      </c>
    </row>
    <row r="106" spans="1:9" ht="12.75">
      <c r="A106" s="20" t="s">
        <v>323</v>
      </c>
      <c r="B106" s="38" t="s">
        <v>324</v>
      </c>
      <c r="C106" s="22">
        <v>895</v>
      </c>
      <c r="D106" s="17" t="s">
        <v>116</v>
      </c>
      <c r="E106" s="26"/>
      <c r="F106" s="37"/>
      <c r="G106" s="18">
        <f>G107</f>
        <v>100</v>
      </c>
      <c r="H106" s="18">
        <f>H107</f>
        <v>120</v>
      </c>
      <c r="I106" s="18">
        <v>120</v>
      </c>
    </row>
    <row r="107" spans="1:9" ht="76.5" customHeight="1">
      <c r="A107" s="23" t="s">
        <v>325</v>
      </c>
      <c r="B107" s="31" t="s">
        <v>138</v>
      </c>
      <c r="C107" s="22">
        <v>895</v>
      </c>
      <c r="D107" s="17" t="s">
        <v>116</v>
      </c>
      <c r="E107" s="26" t="s">
        <v>184</v>
      </c>
      <c r="F107" s="27"/>
      <c r="G107" s="18">
        <v>100</v>
      </c>
      <c r="H107" s="18">
        <v>120</v>
      </c>
      <c r="I107" s="18">
        <f>I108</f>
        <v>120</v>
      </c>
    </row>
    <row r="108" spans="1:9" ht="25.5">
      <c r="A108" s="23" t="s">
        <v>326</v>
      </c>
      <c r="B108" s="24" t="s">
        <v>176</v>
      </c>
      <c r="C108" s="22">
        <v>895</v>
      </c>
      <c r="D108" s="17" t="s">
        <v>116</v>
      </c>
      <c r="E108" s="26" t="s">
        <v>184</v>
      </c>
      <c r="F108" s="27">
        <v>200</v>
      </c>
      <c r="G108" s="28">
        <v>100</v>
      </c>
      <c r="H108" s="28">
        <f>H109</f>
        <v>120</v>
      </c>
      <c r="I108" s="28">
        <f>I109</f>
        <v>120</v>
      </c>
    </row>
    <row r="109" spans="1:9" ht="25.5">
      <c r="A109" s="20" t="s">
        <v>327</v>
      </c>
      <c r="B109" s="31" t="s">
        <v>175</v>
      </c>
      <c r="C109" s="22">
        <v>895</v>
      </c>
      <c r="D109" s="17" t="s">
        <v>116</v>
      </c>
      <c r="E109" s="26" t="s">
        <v>184</v>
      </c>
      <c r="F109" s="27">
        <v>240</v>
      </c>
      <c r="G109" s="28">
        <v>100</v>
      </c>
      <c r="H109" s="28">
        <v>120</v>
      </c>
      <c r="I109" s="28">
        <v>120</v>
      </c>
    </row>
    <row r="110" spans="1:9" ht="12.75">
      <c r="A110" s="20" t="s">
        <v>328</v>
      </c>
      <c r="B110" s="21" t="s">
        <v>151</v>
      </c>
      <c r="C110" s="22">
        <v>895</v>
      </c>
      <c r="D110" s="17" t="s">
        <v>24</v>
      </c>
      <c r="E110" s="26"/>
      <c r="F110" s="27"/>
      <c r="G110" s="18">
        <f>G111</f>
        <v>7078.5</v>
      </c>
      <c r="H110" s="18">
        <v>24540.8</v>
      </c>
      <c r="I110" s="18">
        <v>24608.7</v>
      </c>
    </row>
    <row r="111" spans="1:9" ht="40.5" customHeight="1">
      <c r="A111" s="23" t="s">
        <v>329</v>
      </c>
      <c r="B111" s="31" t="s">
        <v>35</v>
      </c>
      <c r="C111" s="25">
        <v>895</v>
      </c>
      <c r="D111" s="26" t="s">
        <v>24</v>
      </c>
      <c r="E111" s="26" t="s">
        <v>127</v>
      </c>
      <c r="F111" s="27"/>
      <c r="G111" s="28">
        <f>G113+G114</f>
        <v>7078.5</v>
      </c>
      <c r="H111" s="28">
        <v>24540.8</v>
      </c>
      <c r="I111" s="28">
        <v>24608.7</v>
      </c>
    </row>
    <row r="112" spans="1:9" ht="25.5">
      <c r="A112" s="23" t="s">
        <v>330</v>
      </c>
      <c r="B112" s="24" t="s">
        <v>65</v>
      </c>
      <c r="C112" s="25">
        <v>895</v>
      </c>
      <c r="D112" s="26" t="s">
        <v>24</v>
      </c>
      <c r="E112" s="26" t="s">
        <v>127</v>
      </c>
      <c r="F112" s="27">
        <v>200</v>
      </c>
      <c r="G112" s="28">
        <f>G113</f>
        <v>6396.5</v>
      </c>
      <c r="H112" s="28">
        <v>24490.8</v>
      </c>
      <c r="I112" s="28">
        <v>24558.7</v>
      </c>
    </row>
    <row r="113" spans="1:9" ht="25.5">
      <c r="A113" s="23" t="s">
        <v>331</v>
      </c>
      <c r="B113" s="31" t="s">
        <v>175</v>
      </c>
      <c r="C113" s="25">
        <v>895</v>
      </c>
      <c r="D113" s="26" t="s">
        <v>24</v>
      </c>
      <c r="E113" s="26" t="s">
        <v>127</v>
      </c>
      <c r="F113" s="27">
        <v>240</v>
      </c>
      <c r="G113" s="28">
        <f>6766.5-370</f>
        <v>6396.5</v>
      </c>
      <c r="H113" s="28">
        <v>24490.8</v>
      </c>
      <c r="I113" s="28">
        <v>24558.7</v>
      </c>
    </row>
    <row r="114" spans="1:9" ht="12.75">
      <c r="A114" s="23" t="s">
        <v>332</v>
      </c>
      <c r="B114" s="31" t="s">
        <v>66</v>
      </c>
      <c r="C114" s="25">
        <v>895</v>
      </c>
      <c r="D114" s="26" t="s">
        <v>24</v>
      </c>
      <c r="E114" s="26" t="s">
        <v>127</v>
      </c>
      <c r="F114" s="27">
        <v>800</v>
      </c>
      <c r="G114" s="28">
        <f>G116+G115</f>
        <v>682</v>
      </c>
      <c r="H114" s="28">
        <f>H116+H115</f>
        <v>50</v>
      </c>
      <c r="I114" s="28">
        <f>I116+I115</f>
        <v>50</v>
      </c>
    </row>
    <row r="115" spans="1:9" ht="12.75">
      <c r="A115" s="23" t="s">
        <v>264</v>
      </c>
      <c r="B115" s="31" t="s">
        <v>159</v>
      </c>
      <c r="C115" s="25">
        <v>895</v>
      </c>
      <c r="D115" s="26" t="s">
        <v>24</v>
      </c>
      <c r="E115" s="26" t="s">
        <v>127</v>
      </c>
      <c r="F115" s="27">
        <v>830</v>
      </c>
      <c r="G115" s="28">
        <f>50+40</f>
        <v>90</v>
      </c>
      <c r="H115" s="28">
        <v>25</v>
      </c>
      <c r="I115" s="28">
        <v>25</v>
      </c>
    </row>
    <row r="116" spans="1:9" ht="12.75">
      <c r="A116" s="20" t="s">
        <v>265</v>
      </c>
      <c r="B116" s="31" t="s">
        <v>27</v>
      </c>
      <c r="C116" s="25">
        <v>895</v>
      </c>
      <c r="D116" s="26" t="s">
        <v>24</v>
      </c>
      <c r="E116" s="26" t="s">
        <v>127</v>
      </c>
      <c r="F116" s="27">
        <v>850</v>
      </c>
      <c r="G116" s="28">
        <f>50+42+500</f>
        <v>592</v>
      </c>
      <c r="H116" s="28">
        <v>25</v>
      </c>
      <c r="I116" s="28">
        <v>25</v>
      </c>
    </row>
    <row r="117" spans="1:9" ht="26.25" customHeight="1">
      <c r="A117" s="20" t="s">
        <v>266</v>
      </c>
      <c r="B117" s="39" t="s">
        <v>155</v>
      </c>
      <c r="C117" s="22">
        <v>895</v>
      </c>
      <c r="D117" s="17" t="s">
        <v>154</v>
      </c>
      <c r="E117" s="26"/>
      <c r="F117" s="27"/>
      <c r="G117" s="18">
        <f>G118</f>
        <v>79</v>
      </c>
      <c r="H117" s="18">
        <f>H118</f>
        <v>50</v>
      </c>
      <c r="I117" s="18">
        <f>I118</f>
        <v>50</v>
      </c>
    </row>
    <row r="118" spans="1:9" ht="51">
      <c r="A118" s="23" t="s">
        <v>267</v>
      </c>
      <c r="B118" s="31" t="s">
        <v>309</v>
      </c>
      <c r="C118" s="25">
        <v>895</v>
      </c>
      <c r="D118" s="26" t="s">
        <v>154</v>
      </c>
      <c r="E118" s="26" t="s">
        <v>185</v>
      </c>
      <c r="F118" s="27"/>
      <c r="G118" s="28">
        <f>G120</f>
        <v>79</v>
      </c>
      <c r="H118" s="28">
        <f>H120</f>
        <v>50</v>
      </c>
      <c r="I118" s="28">
        <f>I120</f>
        <v>50</v>
      </c>
    </row>
    <row r="119" spans="1:9" ht="25.5">
      <c r="A119" s="23" t="s">
        <v>268</v>
      </c>
      <c r="B119" s="24" t="s">
        <v>176</v>
      </c>
      <c r="C119" s="25">
        <v>895</v>
      </c>
      <c r="D119" s="26" t="s">
        <v>154</v>
      </c>
      <c r="E119" s="26" t="s">
        <v>185</v>
      </c>
      <c r="F119" s="27">
        <v>200</v>
      </c>
      <c r="G119" s="28">
        <f>G120</f>
        <v>79</v>
      </c>
      <c r="H119" s="28">
        <f>H120</f>
        <v>50</v>
      </c>
      <c r="I119" s="28">
        <f>I120</f>
        <v>50</v>
      </c>
    </row>
    <row r="120" spans="1:9" ht="25.5">
      <c r="A120" s="23" t="s">
        <v>269</v>
      </c>
      <c r="B120" s="31" t="s">
        <v>175</v>
      </c>
      <c r="C120" s="25">
        <v>895</v>
      </c>
      <c r="D120" s="26" t="s">
        <v>154</v>
      </c>
      <c r="E120" s="26" t="s">
        <v>185</v>
      </c>
      <c r="F120" s="27">
        <v>240</v>
      </c>
      <c r="G120" s="28">
        <f>50+50-21</f>
        <v>79</v>
      </c>
      <c r="H120" s="28">
        <v>50</v>
      </c>
      <c r="I120" s="28">
        <v>50</v>
      </c>
    </row>
    <row r="121" spans="1:9" ht="12.75">
      <c r="A121" s="20" t="s">
        <v>270</v>
      </c>
      <c r="B121" s="32" t="s">
        <v>70</v>
      </c>
      <c r="C121" s="22">
        <v>895</v>
      </c>
      <c r="D121" s="17" t="s">
        <v>71</v>
      </c>
      <c r="E121" s="26"/>
      <c r="F121" s="27"/>
      <c r="G121" s="18">
        <v>62492.9</v>
      </c>
      <c r="H121" s="18">
        <v>11948.9</v>
      </c>
      <c r="I121" s="18">
        <f>I122</f>
        <v>11992</v>
      </c>
    </row>
    <row r="122" spans="1:9" s="19" customFormat="1" ht="12.75">
      <c r="A122" s="20" t="s">
        <v>271</v>
      </c>
      <c r="B122" s="21" t="s">
        <v>12</v>
      </c>
      <c r="C122" s="22">
        <v>895</v>
      </c>
      <c r="D122" s="17" t="s">
        <v>13</v>
      </c>
      <c r="E122" s="17"/>
      <c r="F122" s="16"/>
      <c r="G122" s="18">
        <f>SUM(G123,G128,G133)</f>
        <v>63392.899999999994</v>
      </c>
      <c r="H122" s="18">
        <v>11948.9</v>
      </c>
      <c r="I122" s="18">
        <f>SUM(I123,I128,I133)</f>
        <v>11992</v>
      </c>
    </row>
    <row r="123" spans="1:9" ht="66" customHeight="1">
      <c r="A123" s="20" t="s">
        <v>272</v>
      </c>
      <c r="B123" s="21" t="s">
        <v>36</v>
      </c>
      <c r="C123" s="22">
        <v>895</v>
      </c>
      <c r="D123" s="17" t="s">
        <v>13</v>
      </c>
      <c r="E123" s="17" t="s">
        <v>128</v>
      </c>
      <c r="F123" s="16"/>
      <c r="G123" s="18">
        <f>G124+G126</f>
        <v>49602.899999999994</v>
      </c>
      <c r="H123" s="18">
        <v>10479.2</v>
      </c>
      <c r="I123" s="18">
        <v>10484.6</v>
      </c>
    </row>
    <row r="124" spans="1:9" ht="25.5">
      <c r="A124" s="23" t="s">
        <v>273</v>
      </c>
      <c r="B124" s="24" t="s">
        <v>176</v>
      </c>
      <c r="C124" s="25">
        <v>895</v>
      </c>
      <c r="D124" s="26" t="s">
        <v>13</v>
      </c>
      <c r="E124" s="26" t="s">
        <v>128</v>
      </c>
      <c r="F124" s="27">
        <v>200</v>
      </c>
      <c r="G124" s="28">
        <f>G125</f>
        <v>48978.7</v>
      </c>
      <c r="H124" s="28">
        <v>10454.2</v>
      </c>
      <c r="I124" s="28">
        <v>10459.6</v>
      </c>
    </row>
    <row r="125" spans="1:9" ht="25.5">
      <c r="A125" s="23" t="s">
        <v>274</v>
      </c>
      <c r="B125" s="31" t="s">
        <v>175</v>
      </c>
      <c r="C125" s="25">
        <v>895</v>
      </c>
      <c r="D125" s="26" t="s">
        <v>13</v>
      </c>
      <c r="E125" s="26" t="s">
        <v>128</v>
      </c>
      <c r="F125" s="27">
        <v>240</v>
      </c>
      <c r="G125" s="53">
        <f>9038.7+10000+510+28000+1370+60</f>
        <v>48978.7</v>
      </c>
      <c r="H125" s="28">
        <v>10454.2</v>
      </c>
      <c r="I125" s="28">
        <v>10459.6</v>
      </c>
    </row>
    <row r="126" spans="1:9" ht="12.75">
      <c r="A126" s="23" t="s">
        <v>275</v>
      </c>
      <c r="B126" s="31" t="s">
        <v>66</v>
      </c>
      <c r="C126" s="25">
        <v>895</v>
      </c>
      <c r="D126" s="26" t="s">
        <v>13</v>
      </c>
      <c r="E126" s="26" t="s">
        <v>128</v>
      </c>
      <c r="F126" s="27">
        <v>800</v>
      </c>
      <c r="G126" s="28">
        <f>G127</f>
        <v>624.2</v>
      </c>
      <c r="H126" s="28">
        <v>25</v>
      </c>
      <c r="I126" s="28">
        <v>25</v>
      </c>
    </row>
    <row r="127" spans="1:9" ht="12.75">
      <c r="A127" s="20" t="s">
        <v>276</v>
      </c>
      <c r="B127" s="31" t="s">
        <v>27</v>
      </c>
      <c r="C127" s="25">
        <v>895</v>
      </c>
      <c r="D127" s="26" t="s">
        <v>13</v>
      </c>
      <c r="E127" s="26" t="s">
        <v>128</v>
      </c>
      <c r="F127" s="27">
        <v>850</v>
      </c>
      <c r="G127" s="28">
        <f>50+354.2+220</f>
        <v>624.2</v>
      </c>
      <c r="H127" s="28">
        <v>25</v>
      </c>
      <c r="I127" s="28">
        <v>25</v>
      </c>
    </row>
    <row r="128" spans="1:9" ht="14.25" customHeight="1">
      <c r="A128" s="20" t="s">
        <v>277</v>
      </c>
      <c r="B128" s="21" t="s">
        <v>37</v>
      </c>
      <c r="C128" s="22">
        <v>895</v>
      </c>
      <c r="D128" s="17" t="s">
        <v>13</v>
      </c>
      <c r="E128" s="17" t="s">
        <v>129</v>
      </c>
      <c r="F128" s="16"/>
      <c r="G128" s="18">
        <f>G129+G131</f>
        <v>12906.5</v>
      </c>
      <c r="H128" s="18">
        <f>H129+H131</f>
        <v>550</v>
      </c>
      <c r="I128" s="18">
        <f>I129+I131</f>
        <v>550</v>
      </c>
    </row>
    <row r="129" spans="1:9" ht="25.5">
      <c r="A129" s="23" t="s">
        <v>278</v>
      </c>
      <c r="B129" s="24" t="s">
        <v>176</v>
      </c>
      <c r="C129" s="25">
        <v>895</v>
      </c>
      <c r="D129" s="26" t="s">
        <v>13</v>
      </c>
      <c r="E129" s="26" t="s">
        <v>129</v>
      </c>
      <c r="F129" s="27">
        <v>200</v>
      </c>
      <c r="G129" s="28">
        <f>G130</f>
        <v>12806.5</v>
      </c>
      <c r="H129" s="28">
        <f>H130</f>
        <v>500</v>
      </c>
      <c r="I129" s="28">
        <f>I130</f>
        <v>500</v>
      </c>
    </row>
    <row r="130" spans="1:9" ht="25.5">
      <c r="A130" s="20" t="s">
        <v>279</v>
      </c>
      <c r="B130" s="31" t="s">
        <v>175</v>
      </c>
      <c r="C130" s="25">
        <v>895</v>
      </c>
      <c r="D130" s="26" t="s">
        <v>13</v>
      </c>
      <c r="E130" s="26" t="s">
        <v>129</v>
      </c>
      <c r="F130" s="27">
        <v>240</v>
      </c>
      <c r="G130" s="28">
        <f>13606.5-800</f>
        <v>12806.5</v>
      </c>
      <c r="H130" s="28">
        <v>500</v>
      </c>
      <c r="I130" s="28">
        <v>500</v>
      </c>
    </row>
    <row r="131" spans="1:9" ht="12.75">
      <c r="A131" s="23" t="s">
        <v>280</v>
      </c>
      <c r="B131" s="31" t="s">
        <v>66</v>
      </c>
      <c r="C131" s="25">
        <v>895</v>
      </c>
      <c r="D131" s="26" t="s">
        <v>13</v>
      </c>
      <c r="E131" s="26" t="s">
        <v>129</v>
      </c>
      <c r="F131" s="27">
        <v>800</v>
      </c>
      <c r="G131" s="28">
        <f>G132</f>
        <v>100</v>
      </c>
      <c r="H131" s="28">
        <f>H132</f>
        <v>50</v>
      </c>
      <c r="I131" s="28">
        <f>I132</f>
        <v>50</v>
      </c>
    </row>
    <row r="132" spans="1:9" ht="12.75">
      <c r="A132" s="20" t="s">
        <v>281</v>
      </c>
      <c r="B132" s="31" t="s">
        <v>159</v>
      </c>
      <c r="C132" s="25">
        <v>895</v>
      </c>
      <c r="D132" s="26" t="s">
        <v>13</v>
      </c>
      <c r="E132" s="26" t="s">
        <v>129</v>
      </c>
      <c r="F132" s="27">
        <v>830</v>
      </c>
      <c r="G132" s="28">
        <f>50+50</f>
        <v>100</v>
      </c>
      <c r="H132" s="28">
        <v>50</v>
      </c>
      <c r="I132" s="28">
        <v>50</v>
      </c>
    </row>
    <row r="133" spans="1:9" ht="51">
      <c r="A133" s="20" t="s">
        <v>282</v>
      </c>
      <c r="B133" s="21" t="s">
        <v>52</v>
      </c>
      <c r="C133" s="22">
        <v>895</v>
      </c>
      <c r="D133" s="17" t="s">
        <v>13</v>
      </c>
      <c r="E133" s="17" t="s">
        <v>143</v>
      </c>
      <c r="F133" s="16"/>
      <c r="G133" s="18">
        <v>883.5</v>
      </c>
      <c r="H133" s="18">
        <f>H135</f>
        <v>919.7</v>
      </c>
      <c r="I133" s="18">
        <f>I135</f>
        <v>957.4</v>
      </c>
    </row>
    <row r="134" spans="1:9" ht="25.5">
      <c r="A134" s="23" t="s">
        <v>283</v>
      </c>
      <c r="B134" s="24" t="s">
        <v>176</v>
      </c>
      <c r="C134" s="25">
        <v>895</v>
      </c>
      <c r="D134" s="26" t="s">
        <v>13</v>
      </c>
      <c r="E134" s="26" t="s">
        <v>143</v>
      </c>
      <c r="F134" s="27">
        <v>200</v>
      </c>
      <c r="G134" s="28">
        <v>883.5</v>
      </c>
      <c r="H134" s="28">
        <f>H135</f>
        <v>919.7</v>
      </c>
      <c r="I134" s="28">
        <v>957.4</v>
      </c>
    </row>
    <row r="135" spans="1:9" ht="25.5">
      <c r="A135" s="20" t="s">
        <v>284</v>
      </c>
      <c r="B135" s="31" t="s">
        <v>175</v>
      </c>
      <c r="C135" s="25">
        <v>895</v>
      </c>
      <c r="D135" s="26" t="s">
        <v>13</v>
      </c>
      <c r="E135" s="26" t="s">
        <v>143</v>
      </c>
      <c r="F135" s="27">
        <v>240</v>
      </c>
      <c r="G135" s="28">
        <v>883.5</v>
      </c>
      <c r="H135" s="28">
        <v>919.7</v>
      </c>
      <c r="I135" s="28">
        <v>957.4</v>
      </c>
    </row>
    <row r="136" spans="1:9" ht="12.75">
      <c r="A136" s="20" t="s">
        <v>285</v>
      </c>
      <c r="B136" s="32" t="s">
        <v>72</v>
      </c>
      <c r="C136" s="22">
        <v>895</v>
      </c>
      <c r="D136" s="17" t="s">
        <v>73</v>
      </c>
      <c r="E136" s="26"/>
      <c r="F136" s="27"/>
      <c r="G136" s="18">
        <f>G137+G141+G148</f>
        <v>4995.3</v>
      </c>
      <c r="H136" s="18">
        <f>H137+H141+H148</f>
        <v>4075</v>
      </c>
      <c r="I136" s="18">
        <f>I137+I141+I148</f>
        <v>4095</v>
      </c>
    </row>
    <row r="137" spans="1:9" s="19" customFormat="1" ht="25.5">
      <c r="A137" s="20" t="s">
        <v>286</v>
      </c>
      <c r="B137" s="21" t="s">
        <v>30</v>
      </c>
      <c r="C137" s="22">
        <v>895</v>
      </c>
      <c r="D137" s="17" t="s">
        <v>29</v>
      </c>
      <c r="E137" s="17" t="s">
        <v>28</v>
      </c>
      <c r="F137" s="16"/>
      <c r="G137" s="18">
        <f>G140</f>
        <v>115</v>
      </c>
      <c r="H137" s="18">
        <f>H140</f>
        <v>330</v>
      </c>
      <c r="I137" s="18">
        <f>I140</f>
        <v>340</v>
      </c>
    </row>
    <row r="138" spans="1:9" s="19" customFormat="1" ht="86.25" customHeight="1">
      <c r="A138" s="23" t="s">
        <v>96</v>
      </c>
      <c r="B138" s="40" t="s">
        <v>53</v>
      </c>
      <c r="C138" s="25">
        <v>895</v>
      </c>
      <c r="D138" s="26" t="s">
        <v>29</v>
      </c>
      <c r="E138" s="26" t="s">
        <v>130</v>
      </c>
      <c r="F138" s="27"/>
      <c r="G138" s="28">
        <f>G140</f>
        <v>115</v>
      </c>
      <c r="H138" s="28">
        <f>H140</f>
        <v>330</v>
      </c>
      <c r="I138" s="28">
        <f>I140</f>
        <v>340</v>
      </c>
    </row>
    <row r="139" spans="1:9" s="19" customFormat="1" ht="25.5">
      <c r="A139" s="23" t="s">
        <v>97</v>
      </c>
      <c r="B139" s="24" t="s">
        <v>176</v>
      </c>
      <c r="C139" s="25">
        <v>895</v>
      </c>
      <c r="D139" s="26" t="s">
        <v>29</v>
      </c>
      <c r="E139" s="26" t="s">
        <v>130</v>
      </c>
      <c r="F139" s="27">
        <v>200</v>
      </c>
      <c r="G139" s="28">
        <v>115</v>
      </c>
      <c r="H139" s="28">
        <f>H140</f>
        <v>330</v>
      </c>
      <c r="I139" s="28">
        <f>I140</f>
        <v>340</v>
      </c>
    </row>
    <row r="140" spans="1:9" s="19" customFormat="1" ht="25.5">
      <c r="A140" s="20" t="s">
        <v>287</v>
      </c>
      <c r="B140" s="31" t="s">
        <v>175</v>
      </c>
      <c r="C140" s="25">
        <v>895</v>
      </c>
      <c r="D140" s="26" t="s">
        <v>29</v>
      </c>
      <c r="E140" s="26" t="s">
        <v>130</v>
      </c>
      <c r="F140" s="27">
        <v>240</v>
      </c>
      <c r="G140" s="28">
        <f>315-200</f>
        <v>115</v>
      </c>
      <c r="H140" s="28">
        <v>330</v>
      </c>
      <c r="I140" s="28">
        <v>340</v>
      </c>
    </row>
    <row r="141" spans="1:9" s="19" customFormat="1" ht="15.75" customHeight="1">
      <c r="A141" s="20" t="s">
        <v>117</v>
      </c>
      <c r="B141" s="21" t="s">
        <v>152</v>
      </c>
      <c r="C141" s="22">
        <v>895</v>
      </c>
      <c r="D141" s="17" t="s">
        <v>31</v>
      </c>
      <c r="E141" s="17"/>
      <c r="F141" s="16"/>
      <c r="G141" s="18">
        <f>G142+G145</f>
        <v>4830.3</v>
      </c>
      <c r="H141" s="18">
        <f>H142+H145</f>
        <v>3695</v>
      </c>
      <c r="I141" s="18">
        <f>I142+I145</f>
        <v>3705</v>
      </c>
    </row>
    <row r="142" spans="1:9" s="19" customFormat="1" ht="38.25">
      <c r="A142" s="23" t="s">
        <v>118</v>
      </c>
      <c r="B142" s="31" t="s">
        <v>38</v>
      </c>
      <c r="C142" s="25">
        <v>895</v>
      </c>
      <c r="D142" s="26" t="s">
        <v>31</v>
      </c>
      <c r="E142" s="26" t="s">
        <v>131</v>
      </c>
      <c r="F142" s="27"/>
      <c r="G142" s="28">
        <v>211</v>
      </c>
      <c r="H142" s="28">
        <v>195</v>
      </c>
      <c r="I142" s="28">
        <v>205</v>
      </c>
    </row>
    <row r="143" spans="1:9" s="19" customFormat="1" ht="25.5">
      <c r="A143" s="23" t="s">
        <v>119</v>
      </c>
      <c r="B143" s="24" t="s">
        <v>176</v>
      </c>
      <c r="C143" s="25">
        <v>895</v>
      </c>
      <c r="D143" s="26" t="s">
        <v>31</v>
      </c>
      <c r="E143" s="26" t="s">
        <v>131</v>
      </c>
      <c r="F143" s="27">
        <v>200</v>
      </c>
      <c r="G143" s="28">
        <v>211</v>
      </c>
      <c r="H143" s="28">
        <f>H144</f>
        <v>195</v>
      </c>
      <c r="I143" s="28">
        <f>I144</f>
        <v>205</v>
      </c>
    </row>
    <row r="144" spans="1:9" s="19" customFormat="1" ht="25.5">
      <c r="A144" s="23" t="s">
        <v>288</v>
      </c>
      <c r="B144" s="31" t="s">
        <v>175</v>
      </c>
      <c r="C144" s="25">
        <v>895</v>
      </c>
      <c r="D144" s="26" t="s">
        <v>31</v>
      </c>
      <c r="E144" s="26" t="s">
        <v>131</v>
      </c>
      <c r="F144" s="27">
        <v>240</v>
      </c>
      <c r="G144" s="28">
        <f>190+21</f>
        <v>211</v>
      </c>
      <c r="H144" s="28">
        <v>195</v>
      </c>
      <c r="I144" s="28">
        <v>205</v>
      </c>
    </row>
    <row r="145" spans="1:11" s="19" customFormat="1" ht="41.25" customHeight="1">
      <c r="A145" s="23" t="s">
        <v>289</v>
      </c>
      <c r="B145" s="31" t="s">
        <v>39</v>
      </c>
      <c r="C145" s="25">
        <v>895</v>
      </c>
      <c r="D145" s="26" t="s">
        <v>31</v>
      </c>
      <c r="E145" s="26" t="s">
        <v>132</v>
      </c>
      <c r="F145" s="27"/>
      <c r="G145" s="28">
        <f>SUM(G146)</f>
        <v>4619.3</v>
      </c>
      <c r="H145" s="28">
        <f>H147</f>
        <v>3500</v>
      </c>
      <c r="I145" s="28">
        <f>I147</f>
        <v>3500</v>
      </c>
      <c r="J145" s="5"/>
      <c r="K145" s="5"/>
    </row>
    <row r="146" spans="1:9" s="19" customFormat="1" ht="25.5">
      <c r="A146" s="23" t="s">
        <v>290</v>
      </c>
      <c r="B146" s="24" t="s">
        <v>176</v>
      </c>
      <c r="C146" s="25">
        <v>895</v>
      </c>
      <c r="D146" s="26" t="s">
        <v>31</v>
      </c>
      <c r="E146" s="26" t="s">
        <v>132</v>
      </c>
      <c r="F146" s="27">
        <v>200</v>
      </c>
      <c r="G146" s="28">
        <f>G147</f>
        <v>4619.3</v>
      </c>
      <c r="H146" s="28">
        <f>H147</f>
        <v>3500</v>
      </c>
      <c r="I146" s="28">
        <f>I147</f>
        <v>3500</v>
      </c>
    </row>
    <row r="147" spans="1:9" s="19" customFormat="1" ht="25.5">
      <c r="A147" s="23" t="s">
        <v>291</v>
      </c>
      <c r="B147" s="31" t="s">
        <v>175</v>
      </c>
      <c r="C147" s="25">
        <v>895</v>
      </c>
      <c r="D147" s="26" t="s">
        <v>31</v>
      </c>
      <c r="E147" s="26" t="s">
        <v>132</v>
      </c>
      <c r="F147" s="27">
        <v>240</v>
      </c>
      <c r="G147" s="28">
        <f>4019.3+600</f>
        <v>4619.3</v>
      </c>
      <c r="H147" s="28">
        <v>3500</v>
      </c>
      <c r="I147" s="28">
        <v>3500</v>
      </c>
    </row>
    <row r="148" spans="1:9" s="19" customFormat="1" ht="12.75">
      <c r="A148" s="20" t="s">
        <v>146</v>
      </c>
      <c r="B148" s="21" t="s">
        <v>161</v>
      </c>
      <c r="C148" s="22">
        <v>895</v>
      </c>
      <c r="D148" s="17" t="s">
        <v>162</v>
      </c>
      <c r="E148" s="26"/>
      <c r="F148" s="27"/>
      <c r="G148" s="18">
        <f>G149</f>
        <v>50</v>
      </c>
      <c r="H148" s="18">
        <f>H149</f>
        <v>50</v>
      </c>
      <c r="I148" s="18">
        <f>I149</f>
        <v>50</v>
      </c>
    </row>
    <row r="149" spans="1:9" s="19" customFormat="1" ht="51">
      <c r="A149" s="23" t="s">
        <v>147</v>
      </c>
      <c r="B149" s="31" t="s">
        <v>308</v>
      </c>
      <c r="C149" s="25">
        <v>895</v>
      </c>
      <c r="D149" s="26" t="s">
        <v>162</v>
      </c>
      <c r="E149" s="26" t="s">
        <v>171</v>
      </c>
      <c r="F149" s="27"/>
      <c r="G149" s="28">
        <f>G151</f>
        <v>50</v>
      </c>
      <c r="H149" s="28">
        <f>H151</f>
        <v>50</v>
      </c>
      <c r="I149" s="28">
        <f>I151</f>
        <v>50</v>
      </c>
    </row>
    <row r="150" spans="1:9" s="19" customFormat="1" ht="25.5">
      <c r="A150" s="23" t="s">
        <v>150</v>
      </c>
      <c r="B150" s="24" t="s">
        <v>176</v>
      </c>
      <c r="C150" s="25">
        <v>895</v>
      </c>
      <c r="D150" s="26" t="s">
        <v>162</v>
      </c>
      <c r="E150" s="26" t="s">
        <v>171</v>
      </c>
      <c r="F150" s="27">
        <v>200</v>
      </c>
      <c r="G150" s="28">
        <f>G151</f>
        <v>50</v>
      </c>
      <c r="H150" s="28">
        <f>H151</f>
        <v>50</v>
      </c>
      <c r="I150" s="28">
        <f>I151</f>
        <v>50</v>
      </c>
    </row>
    <row r="151" spans="1:9" s="19" customFormat="1" ht="25.5">
      <c r="A151" s="23" t="s">
        <v>292</v>
      </c>
      <c r="B151" s="31" t="s">
        <v>175</v>
      </c>
      <c r="C151" s="25">
        <v>895</v>
      </c>
      <c r="D151" s="26" t="s">
        <v>162</v>
      </c>
      <c r="E151" s="26" t="s">
        <v>171</v>
      </c>
      <c r="F151" s="27">
        <v>240</v>
      </c>
      <c r="G151" s="28">
        <v>50</v>
      </c>
      <c r="H151" s="28">
        <v>50</v>
      </c>
      <c r="I151" s="28">
        <v>50</v>
      </c>
    </row>
    <row r="152" spans="1:9" ht="12.75">
      <c r="A152" s="20" t="s">
        <v>293</v>
      </c>
      <c r="B152" s="41" t="s">
        <v>83</v>
      </c>
      <c r="C152" s="22">
        <v>895</v>
      </c>
      <c r="D152" s="17" t="s">
        <v>84</v>
      </c>
      <c r="E152" s="26"/>
      <c r="F152" s="27"/>
      <c r="G152" s="18">
        <f aca="true" t="shared" si="5" ref="G152:I153">G153</f>
        <v>4686.7</v>
      </c>
      <c r="H152" s="18">
        <f t="shared" si="5"/>
        <v>4329</v>
      </c>
      <c r="I152" s="18">
        <f t="shared" si="5"/>
        <v>4475</v>
      </c>
    </row>
    <row r="153" spans="1:9" s="19" customFormat="1" ht="12.75">
      <c r="A153" s="20" t="s">
        <v>294</v>
      </c>
      <c r="B153" s="21" t="s">
        <v>14</v>
      </c>
      <c r="C153" s="22">
        <v>895</v>
      </c>
      <c r="D153" s="17" t="s">
        <v>15</v>
      </c>
      <c r="E153" s="17"/>
      <c r="F153" s="16"/>
      <c r="G153" s="18">
        <f t="shared" si="5"/>
        <v>4686.7</v>
      </c>
      <c r="H153" s="18">
        <f t="shared" si="5"/>
        <v>4329</v>
      </c>
      <c r="I153" s="18">
        <v>4475</v>
      </c>
    </row>
    <row r="154" spans="1:9" ht="25.5">
      <c r="A154" s="23" t="s">
        <v>98</v>
      </c>
      <c r="B154" s="31" t="s">
        <v>40</v>
      </c>
      <c r="C154" s="25">
        <v>895</v>
      </c>
      <c r="D154" s="26" t="s">
        <v>15</v>
      </c>
      <c r="E154" s="26" t="s">
        <v>133</v>
      </c>
      <c r="F154" s="27"/>
      <c r="G154" s="28">
        <f>4322+584.5+0.2-220</f>
        <v>4686.7</v>
      </c>
      <c r="H154" s="28">
        <f>H156</f>
        <v>4329</v>
      </c>
      <c r="I154" s="28">
        <f>I156</f>
        <v>4475</v>
      </c>
    </row>
    <row r="155" spans="1:9" ht="25.5">
      <c r="A155" s="23" t="s">
        <v>99</v>
      </c>
      <c r="B155" s="24" t="s">
        <v>176</v>
      </c>
      <c r="C155" s="25">
        <v>895</v>
      </c>
      <c r="D155" s="26" t="s">
        <v>15</v>
      </c>
      <c r="E155" s="26" t="s">
        <v>133</v>
      </c>
      <c r="F155" s="27">
        <v>200</v>
      </c>
      <c r="G155" s="28">
        <f>4322+584.5+0.2-220</f>
        <v>4686.7</v>
      </c>
      <c r="H155" s="28">
        <v>4329</v>
      </c>
      <c r="I155" s="28">
        <v>4475</v>
      </c>
    </row>
    <row r="156" spans="1:9" ht="25.5">
      <c r="A156" s="20" t="s">
        <v>295</v>
      </c>
      <c r="B156" s="31" t="s">
        <v>175</v>
      </c>
      <c r="C156" s="25">
        <v>895</v>
      </c>
      <c r="D156" s="26" t="s">
        <v>15</v>
      </c>
      <c r="E156" s="26" t="s">
        <v>133</v>
      </c>
      <c r="F156" s="27">
        <v>240</v>
      </c>
      <c r="G156" s="28">
        <f>4322+584.5+0.2-220</f>
        <v>4686.7</v>
      </c>
      <c r="H156" s="28">
        <v>4329</v>
      </c>
      <c r="I156" s="28">
        <v>4475</v>
      </c>
    </row>
    <row r="157" spans="1:9" ht="12.75">
      <c r="A157" s="20" t="s">
        <v>100</v>
      </c>
      <c r="B157" s="32" t="s">
        <v>76</v>
      </c>
      <c r="C157" s="22">
        <v>895</v>
      </c>
      <c r="D157" s="16" t="s">
        <v>77</v>
      </c>
      <c r="E157" s="26"/>
      <c r="F157" s="27"/>
      <c r="G157" s="18">
        <f>G158+G162+G169</f>
        <v>2316.9</v>
      </c>
      <c r="H157" s="18">
        <f>H158+H162+H169</f>
        <v>2060.2</v>
      </c>
      <c r="I157" s="18">
        <f>I158+I162+I169</f>
        <v>2142.8</v>
      </c>
    </row>
    <row r="158" spans="1:9" ht="12.75">
      <c r="A158" s="20" t="s">
        <v>101</v>
      </c>
      <c r="B158" s="21" t="s">
        <v>165</v>
      </c>
      <c r="C158" s="22">
        <v>895</v>
      </c>
      <c r="D158" s="16">
        <v>1003</v>
      </c>
      <c r="E158" s="26"/>
      <c r="F158" s="27"/>
      <c r="G158" s="18">
        <f>G159</f>
        <v>654.4</v>
      </c>
      <c r="H158" s="18">
        <f>H159</f>
        <v>331.2</v>
      </c>
      <c r="I158" s="18">
        <f>I159</f>
        <v>344.5</v>
      </c>
    </row>
    <row r="159" spans="1:9" ht="39.75" customHeight="1">
      <c r="A159" s="23" t="s">
        <v>102</v>
      </c>
      <c r="B159" s="31" t="s">
        <v>41</v>
      </c>
      <c r="C159" s="25">
        <v>895</v>
      </c>
      <c r="D159" s="27">
        <v>1003</v>
      </c>
      <c r="E159" s="26" t="s">
        <v>134</v>
      </c>
      <c r="F159" s="27"/>
      <c r="G159" s="28">
        <v>654.4</v>
      </c>
      <c r="H159" s="28">
        <f>H161</f>
        <v>331.2</v>
      </c>
      <c r="I159" s="28">
        <f>I161</f>
        <v>344.5</v>
      </c>
    </row>
    <row r="160" spans="1:9" ht="12.75">
      <c r="A160" s="23" t="s">
        <v>103</v>
      </c>
      <c r="B160" s="31" t="s">
        <v>42</v>
      </c>
      <c r="C160" s="25">
        <v>895</v>
      </c>
      <c r="D160" s="27">
        <v>1003</v>
      </c>
      <c r="E160" s="26" t="s">
        <v>134</v>
      </c>
      <c r="F160" s="27">
        <v>300</v>
      </c>
      <c r="G160" s="28">
        <f>G161</f>
        <v>654.4</v>
      </c>
      <c r="H160" s="28">
        <v>331.2</v>
      </c>
      <c r="I160" s="28">
        <v>344.5</v>
      </c>
    </row>
    <row r="161" spans="1:9" ht="12.75">
      <c r="A161" s="23" t="s">
        <v>296</v>
      </c>
      <c r="B161" s="31" t="s">
        <v>74</v>
      </c>
      <c r="C161" s="25">
        <v>895</v>
      </c>
      <c r="D161" s="27">
        <v>1003</v>
      </c>
      <c r="E161" s="26" t="s">
        <v>134</v>
      </c>
      <c r="F161" s="27">
        <v>310</v>
      </c>
      <c r="G161" s="28">
        <v>654.4</v>
      </c>
      <c r="H161" s="28">
        <v>331.2</v>
      </c>
      <c r="I161" s="28">
        <v>344.5</v>
      </c>
    </row>
    <row r="162" spans="1:9" s="19" customFormat="1" ht="12.75">
      <c r="A162" s="20" t="s">
        <v>104</v>
      </c>
      <c r="B162" s="21" t="s">
        <v>23</v>
      </c>
      <c r="C162" s="22">
        <v>895</v>
      </c>
      <c r="D162" s="17" t="s">
        <v>16</v>
      </c>
      <c r="E162" s="17"/>
      <c r="F162" s="16"/>
      <c r="G162" s="18">
        <f>G163+G166</f>
        <v>1622.5</v>
      </c>
      <c r="H162" s="18">
        <f>H163+H166</f>
        <v>1689</v>
      </c>
      <c r="I162" s="18">
        <f>I163+I166</f>
        <v>1758.3000000000002</v>
      </c>
    </row>
    <row r="163" spans="1:9" ht="51">
      <c r="A163" s="23" t="s">
        <v>297</v>
      </c>
      <c r="B163" s="31" t="s">
        <v>55</v>
      </c>
      <c r="C163" s="25">
        <v>895</v>
      </c>
      <c r="D163" s="26" t="s">
        <v>16</v>
      </c>
      <c r="E163" s="26" t="s">
        <v>144</v>
      </c>
      <c r="F163" s="27"/>
      <c r="G163" s="28">
        <f>G165</f>
        <v>830.6</v>
      </c>
      <c r="H163" s="28">
        <f>H165</f>
        <v>864.7</v>
      </c>
      <c r="I163" s="28">
        <f>I165</f>
        <v>900.2</v>
      </c>
    </row>
    <row r="164" spans="1:9" ht="12.75">
      <c r="A164" s="23" t="s">
        <v>105</v>
      </c>
      <c r="B164" s="31" t="s">
        <v>42</v>
      </c>
      <c r="C164" s="25">
        <v>895</v>
      </c>
      <c r="D164" s="26" t="s">
        <v>16</v>
      </c>
      <c r="E164" s="26" t="s">
        <v>144</v>
      </c>
      <c r="F164" s="27">
        <v>300</v>
      </c>
      <c r="G164" s="28">
        <f>G165</f>
        <v>830.6</v>
      </c>
      <c r="H164" s="28">
        <v>864.7</v>
      </c>
      <c r="I164" s="28">
        <v>900.2</v>
      </c>
    </row>
    <row r="165" spans="1:9" ht="12.75">
      <c r="A165" s="23" t="s">
        <v>298</v>
      </c>
      <c r="B165" s="31" t="s">
        <v>74</v>
      </c>
      <c r="C165" s="25">
        <v>895</v>
      </c>
      <c r="D165" s="26" t="s">
        <v>16</v>
      </c>
      <c r="E165" s="26" t="s">
        <v>144</v>
      </c>
      <c r="F165" s="27">
        <v>310</v>
      </c>
      <c r="G165" s="28">
        <v>830.6</v>
      </c>
      <c r="H165" s="28">
        <v>864.7</v>
      </c>
      <c r="I165" s="28">
        <v>900.2</v>
      </c>
    </row>
    <row r="166" spans="1:9" ht="38.25">
      <c r="A166" s="23" t="s">
        <v>106</v>
      </c>
      <c r="B166" s="31" t="s">
        <v>56</v>
      </c>
      <c r="C166" s="25">
        <v>895</v>
      </c>
      <c r="D166" s="26" t="s">
        <v>16</v>
      </c>
      <c r="E166" s="26" t="s">
        <v>145</v>
      </c>
      <c r="F166" s="27"/>
      <c r="G166" s="28">
        <f>G168</f>
        <v>791.9</v>
      </c>
      <c r="H166" s="28">
        <f>H168</f>
        <v>824.3</v>
      </c>
      <c r="I166" s="28">
        <f>I168</f>
        <v>858.1</v>
      </c>
    </row>
    <row r="167" spans="1:9" ht="12.75">
      <c r="A167" s="23" t="s">
        <v>107</v>
      </c>
      <c r="B167" s="31" t="s">
        <v>42</v>
      </c>
      <c r="C167" s="25">
        <v>895</v>
      </c>
      <c r="D167" s="26" t="s">
        <v>16</v>
      </c>
      <c r="E167" s="26" t="s">
        <v>145</v>
      </c>
      <c r="F167" s="27">
        <v>300</v>
      </c>
      <c r="G167" s="28">
        <v>791.9</v>
      </c>
      <c r="H167" s="28">
        <v>824.3</v>
      </c>
      <c r="I167" s="28">
        <f>I168</f>
        <v>858.1</v>
      </c>
    </row>
    <row r="168" spans="1:9" ht="25.5">
      <c r="A168" s="23" t="s">
        <v>299</v>
      </c>
      <c r="B168" s="31" t="s">
        <v>75</v>
      </c>
      <c r="C168" s="25">
        <v>895</v>
      </c>
      <c r="D168" s="26" t="s">
        <v>16</v>
      </c>
      <c r="E168" s="26" t="s">
        <v>145</v>
      </c>
      <c r="F168" s="27">
        <v>320</v>
      </c>
      <c r="G168" s="28">
        <v>791.9</v>
      </c>
      <c r="H168" s="28">
        <v>824.3</v>
      </c>
      <c r="I168" s="28">
        <v>858.1</v>
      </c>
    </row>
    <row r="169" spans="1:9" ht="13.5" customHeight="1">
      <c r="A169" s="20" t="s">
        <v>160</v>
      </c>
      <c r="B169" s="42" t="s">
        <v>44</v>
      </c>
      <c r="C169" s="43">
        <v>895</v>
      </c>
      <c r="D169" s="17" t="s">
        <v>45</v>
      </c>
      <c r="E169" s="17"/>
      <c r="F169" s="16"/>
      <c r="G169" s="18">
        <f>G170</f>
        <v>40</v>
      </c>
      <c r="H169" s="18">
        <f>H170</f>
        <v>40</v>
      </c>
      <c r="I169" s="18">
        <f>I170</f>
        <v>40</v>
      </c>
    </row>
    <row r="170" spans="1:9" ht="51">
      <c r="A170" s="23" t="s">
        <v>163</v>
      </c>
      <c r="B170" s="31" t="s">
        <v>46</v>
      </c>
      <c r="C170" s="25">
        <v>895</v>
      </c>
      <c r="D170" s="26" t="s">
        <v>45</v>
      </c>
      <c r="E170" s="26" t="s">
        <v>135</v>
      </c>
      <c r="F170" s="27"/>
      <c r="G170" s="28">
        <f>G172</f>
        <v>40</v>
      </c>
      <c r="H170" s="28">
        <f>H172</f>
        <v>40</v>
      </c>
      <c r="I170" s="28">
        <f>I172</f>
        <v>40</v>
      </c>
    </row>
    <row r="171" spans="1:9" ht="25.5">
      <c r="A171" s="23" t="s">
        <v>164</v>
      </c>
      <c r="B171" s="24" t="s">
        <v>176</v>
      </c>
      <c r="C171" s="25">
        <v>895</v>
      </c>
      <c r="D171" s="26" t="s">
        <v>45</v>
      </c>
      <c r="E171" s="26" t="s">
        <v>135</v>
      </c>
      <c r="F171" s="27">
        <v>200</v>
      </c>
      <c r="G171" s="28">
        <f>G172</f>
        <v>40</v>
      </c>
      <c r="H171" s="28">
        <f>H172</f>
        <v>40</v>
      </c>
      <c r="I171" s="28">
        <f>I172</f>
        <v>40</v>
      </c>
    </row>
    <row r="172" spans="1:9" ht="25.5">
      <c r="A172" s="20" t="s">
        <v>300</v>
      </c>
      <c r="B172" s="31" t="s">
        <v>175</v>
      </c>
      <c r="C172" s="25">
        <v>895</v>
      </c>
      <c r="D172" s="26" t="s">
        <v>45</v>
      </c>
      <c r="E172" s="26" t="s">
        <v>135</v>
      </c>
      <c r="F172" s="27">
        <v>240</v>
      </c>
      <c r="G172" s="28">
        <v>40</v>
      </c>
      <c r="H172" s="28">
        <v>40</v>
      </c>
      <c r="I172" s="28">
        <v>40</v>
      </c>
    </row>
    <row r="173" spans="1:9" ht="12.75">
      <c r="A173" s="20" t="s">
        <v>108</v>
      </c>
      <c r="B173" s="41" t="s">
        <v>78</v>
      </c>
      <c r="C173" s="22">
        <v>895</v>
      </c>
      <c r="D173" s="17" t="s">
        <v>79</v>
      </c>
      <c r="E173" s="26"/>
      <c r="F173" s="27"/>
      <c r="G173" s="18">
        <f aca="true" t="shared" si="6" ref="G173:I174">G174</f>
        <v>1648</v>
      </c>
      <c r="H173" s="18">
        <f t="shared" si="6"/>
        <v>1300</v>
      </c>
      <c r="I173" s="18">
        <f t="shared" si="6"/>
        <v>1350</v>
      </c>
    </row>
    <row r="174" spans="1:9" s="19" customFormat="1" ht="12.75">
      <c r="A174" s="20" t="s">
        <v>301</v>
      </c>
      <c r="B174" s="21" t="s">
        <v>80</v>
      </c>
      <c r="C174" s="22">
        <v>895</v>
      </c>
      <c r="D174" s="17" t="s">
        <v>47</v>
      </c>
      <c r="E174" s="17"/>
      <c r="F174" s="16"/>
      <c r="G174" s="18">
        <f t="shared" si="6"/>
        <v>1648</v>
      </c>
      <c r="H174" s="18">
        <f t="shared" si="6"/>
        <v>1300</v>
      </c>
      <c r="I174" s="18">
        <f t="shared" si="6"/>
        <v>1350</v>
      </c>
    </row>
    <row r="175" spans="1:9" ht="25.5">
      <c r="A175" s="23" t="s">
        <v>109</v>
      </c>
      <c r="B175" s="31" t="s">
        <v>18</v>
      </c>
      <c r="C175" s="25">
        <v>895</v>
      </c>
      <c r="D175" s="26" t="s">
        <v>47</v>
      </c>
      <c r="E175" s="26" t="s">
        <v>136</v>
      </c>
      <c r="F175" s="27"/>
      <c r="G175" s="28">
        <f>G177</f>
        <v>1648</v>
      </c>
      <c r="H175" s="28">
        <f>H177</f>
        <v>1300</v>
      </c>
      <c r="I175" s="28">
        <f>I177</f>
        <v>1350</v>
      </c>
    </row>
    <row r="176" spans="1:9" ht="25.5">
      <c r="A176" s="23" t="s">
        <v>110</v>
      </c>
      <c r="B176" s="24" t="s">
        <v>176</v>
      </c>
      <c r="C176" s="25">
        <v>895</v>
      </c>
      <c r="D176" s="26" t="s">
        <v>47</v>
      </c>
      <c r="E176" s="26" t="s">
        <v>136</v>
      </c>
      <c r="F176" s="27">
        <v>200</v>
      </c>
      <c r="G176" s="28">
        <f>G177</f>
        <v>1648</v>
      </c>
      <c r="H176" s="28">
        <f>H177</f>
        <v>1300</v>
      </c>
      <c r="I176" s="28">
        <v>1350</v>
      </c>
    </row>
    <row r="177" spans="1:9" ht="25.5">
      <c r="A177" s="20" t="s">
        <v>302</v>
      </c>
      <c r="B177" s="31" t="s">
        <v>175</v>
      </c>
      <c r="C177" s="25">
        <v>895</v>
      </c>
      <c r="D177" s="26" t="s">
        <v>47</v>
      </c>
      <c r="E177" s="26" t="s">
        <v>136</v>
      </c>
      <c r="F177" s="27">
        <v>240</v>
      </c>
      <c r="G177" s="28">
        <f>1250+200+48+150</f>
        <v>1648</v>
      </c>
      <c r="H177" s="28">
        <v>1300</v>
      </c>
      <c r="I177" s="28">
        <v>1350</v>
      </c>
    </row>
    <row r="178" spans="1:9" ht="12.75">
      <c r="A178" s="20" t="s">
        <v>111</v>
      </c>
      <c r="B178" s="32" t="s">
        <v>81</v>
      </c>
      <c r="C178" s="22">
        <v>895</v>
      </c>
      <c r="D178" s="17" t="s">
        <v>82</v>
      </c>
      <c r="E178" s="26"/>
      <c r="F178" s="27"/>
      <c r="G178" s="18">
        <f>G179</f>
        <v>679</v>
      </c>
      <c r="H178" s="18">
        <f aca="true" t="shared" si="7" ref="G178:I179">H179</f>
        <v>620</v>
      </c>
      <c r="I178" s="18">
        <f t="shared" si="7"/>
        <v>645</v>
      </c>
    </row>
    <row r="179" spans="1:9" ht="12.75">
      <c r="A179" s="20" t="s">
        <v>112</v>
      </c>
      <c r="B179" s="21" t="s">
        <v>22</v>
      </c>
      <c r="C179" s="22">
        <v>895</v>
      </c>
      <c r="D179" s="17" t="s">
        <v>19</v>
      </c>
      <c r="E179" s="17"/>
      <c r="F179" s="16"/>
      <c r="G179" s="18">
        <f t="shared" si="7"/>
        <v>679</v>
      </c>
      <c r="H179" s="18">
        <f t="shared" si="7"/>
        <v>620</v>
      </c>
      <c r="I179" s="18">
        <f t="shared" si="7"/>
        <v>645</v>
      </c>
    </row>
    <row r="180" spans="1:9" ht="12.75">
      <c r="A180" s="23" t="s">
        <v>113</v>
      </c>
      <c r="B180" s="31" t="s">
        <v>48</v>
      </c>
      <c r="C180" s="25">
        <v>895</v>
      </c>
      <c r="D180" s="26" t="s">
        <v>19</v>
      </c>
      <c r="E180" s="26" t="s">
        <v>137</v>
      </c>
      <c r="F180" s="27"/>
      <c r="G180" s="28">
        <f>G182</f>
        <v>679</v>
      </c>
      <c r="H180" s="28">
        <f>H182</f>
        <v>620</v>
      </c>
      <c r="I180" s="28">
        <f>I182</f>
        <v>645</v>
      </c>
    </row>
    <row r="181" spans="1:9" ht="25.5">
      <c r="A181" s="23" t="s">
        <v>114</v>
      </c>
      <c r="B181" s="24" t="s">
        <v>176</v>
      </c>
      <c r="C181" s="25">
        <v>895</v>
      </c>
      <c r="D181" s="26" t="s">
        <v>19</v>
      </c>
      <c r="E181" s="26" t="s">
        <v>137</v>
      </c>
      <c r="F181" s="27">
        <v>200</v>
      </c>
      <c r="G181" s="28">
        <f>G182</f>
        <v>679</v>
      </c>
      <c r="H181" s="28">
        <v>620</v>
      </c>
      <c r="I181" s="28">
        <f>I182</f>
        <v>645</v>
      </c>
    </row>
    <row r="182" spans="1:9" ht="25.5">
      <c r="A182" s="20" t="s">
        <v>303</v>
      </c>
      <c r="B182" s="31" t="s">
        <v>175</v>
      </c>
      <c r="C182" s="25">
        <v>895</v>
      </c>
      <c r="D182" s="26" t="s">
        <v>19</v>
      </c>
      <c r="E182" s="26" t="s">
        <v>137</v>
      </c>
      <c r="F182" s="27">
        <v>240</v>
      </c>
      <c r="G182" s="28">
        <v>679</v>
      </c>
      <c r="H182" s="28">
        <v>620</v>
      </c>
      <c r="I182" s="28">
        <v>645</v>
      </c>
    </row>
    <row r="183" spans="1:9" ht="51">
      <c r="A183" s="20" t="s">
        <v>304</v>
      </c>
      <c r="B183" s="32" t="s">
        <v>305</v>
      </c>
      <c r="C183" s="25">
        <v>947</v>
      </c>
      <c r="D183" s="26"/>
      <c r="E183" s="26"/>
      <c r="F183" s="27"/>
      <c r="G183" s="18">
        <f>G184</f>
        <v>0</v>
      </c>
      <c r="H183" s="18">
        <f aca="true" t="shared" si="8" ref="G183:I184">H184</f>
        <v>0</v>
      </c>
      <c r="I183" s="18">
        <f t="shared" si="8"/>
        <v>0</v>
      </c>
    </row>
    <row r="184" spans="1:9" ht="12.75">
      <c r="A184" s="20" t="s">
        <v>193</v>
      </c>
      <c r="B184" s="29" t="s">
        <v>61</v>
      </c>
      <c r="C184" s="22">
        <v>947</v>
      </c>
      <c r="D184" s="17" t="s">
        <v>62</v>
      </c>
      <c r="E184" s="26"/>
      <c r="F184" s="27"/>
      <c r="G184" s="28">
        <f t="shared" si="8"/>
        <v>0</v>
      </c>
      <c r="H184" s="28">
        <f t="shared" si="8"/>
        <v>0</v>
      </c>
      <c r="I184" s="28">
        <f t="shared" si="8"/>
        <v>0</v>
      </c>
    </row>
    <row r="185" spans="1:9" ht="12.75">
      <c r="A185" s="20" t="s">
        <v>306</v>
      </c>
      <c r="B185" s="29" t="s">
        <v>153</v>
      </c>
      <c r="C185" s="22">
        <v>947</v>
      </c>
      <c r="D185" s="44">
        <v>107</v>
      </c>
      <c r="E185" s="25"/>
      <c r="F185" s="25"/>
      <c r="G185" s="28">
        <f>G186</f>
        <v>0</v>
      </c>
      <c r="H185" s="28">
        <f>H186</f>
        <v>0</v>
      </c>
      <c r="I185" s="28">
        <f>I186</f>
        <v>0</v>
      </c>
    </row>
    <row r="186" spans="1:9" ht="25.5">
      <c r="A186" s="20" t="s">
        <v>91</v>
      </c>
      <c r="B186" s="29" t="s">
        <v>172</v>
      </c>
      <c r="C186" s="22">
        <v>947</v>
      </c>
      <c r="D186" s="44">
        <v>107</v>
      </c>
      <c r="E186" s="22">
        <v>7717700051</v>
      </c>
      <c r="F186" s="25"/>
      <c r="G186" s="28"/>
      <c r="H186" s="28">
        <f>H187+H189</f>
        <v>0</v>
      </c>
      <c r="I186" s="28">
        <f>I187+I189</f>
        <v>0</v>
      </c>
    </row>
    <row r="187" spans="1:9" ht="51">
      <c r="A187" s="23" t="s">
        <v>194</v>
      </c>
      <c r="B187" s="45" t="s">
        <v>64</v>
      </c>
      <c r="C187" s="25">
        <v>947</v>
      </c>
      <c r="D187" s="46">
        <v>107</v>
      </c>
      <c r="E187" s="25">
        <v>7717700051</v>
      </c>
      <c r="F187" s="27">
        <v>100</v>
      </c>
      <c r="G187" s="28"/>
      <c r="H187" s="28"/>
      <c r="I187" s="28"/>
    </row>
    <row r="188" spans="1:9" ht="25.5">
      <c r="A188" s="23" t="s">
        <v>211</v>
      </c>
      <c r="B188" s="45" t="s">
        <v>43</v>
      </c>
      <c r="C188" s="25">
        <v>947</v>
      </c>
      <c r="D188" s="46">
        <v>107</v>
      </c>
      <c r="E188" s="25">
        <v>7717700051</v>
      </c>
      <c r="F188" s="27">
        <v>120</v>
      </c>
      <c r="G188" s="28"/>
      <c r="H188" s="28"/>
      <c r="I188" s="28"/>
    </row>
    <row r="189" spans="1:9" ht="25.5">
      <c r="A189" s="23" t="s">
        <v>212</v>
      </c>
      <c r="B189" s="24" t="s">
        <v>176</v>
      </c>
      <c r="C189" s="25">
        <v>947</v>
      </c>
      <c r="D189" s="46">
        <v>107</v>
      </c>
      <c r="E189" s="25">
        <v>7717700051</v>
      </c>
      <c r="F189" s="27">
        <v>200</v>
      </c>
      <c r="G189" s="28"/>
      <c r="H189" s="28"/>
      <c r="I189" s="28"/>
    </row>
    <row r="190" spans="1:9" ht="25.5">
      <c r="A190" s="23" t="s">
        <v>213</v>
      </c>
      <c r="B190" s="31" t="s">
        <v>175</v>
      </c>
      <c r="C190" s="25">
        <v>947</v>
      </c>
      <c r="D190" s="46">
        <v>107</v>
      </c>
      <c r="E190" s="25">
        <v>7717700051</v>
      </c>
      <c r="F190" s="27">
        <v>240</v>
      </c>
      <c r="G190" s="28"/>
      <c r="H190" s="28"/>
      <c r="I190" s="28"/>
    </row>
    <row r="191" spans="1:9" ht="12.75">
      <c r="A191" s="23"/>
      <c r="B191" s="21" t="s">
        <v>178</v>
      </c>
      <c r="C191" s="25"/>
      <c r="D191" s="46"/>
      <c r="E191" s="25"/>
      <c r="F191" s="27"/>
      <c r="G191" s="18">
        <f>SUM(G16+G35+G183)</f>
        <v>98174.19999999998</v>
      </c>
      <c r="H191" s="18">
        <f>SUM(H16+H35+H183)</f>
        <v>62194.5</v>
      </c>
      <c r="I191" s="18">
        <f>SUM(I16+I35+I183)</f>
        <v>38269.799999999996</v>
      </c>
    </row>
    <row r="192" spans="1:9" ht="12.75">
      <c r="A192" s="23"/>
      <c r="B192" s="21" t="s">
        <v>177</v>
      </c>
      <c r="C192" s="25"/>
      <c r="D192" s="46"/>
      <c r="E192" s="25"/>
      <c r="F192" s="27"/>
      <c r="G192" s="18"/>
      <c r="H192" s="18">
        <v>1598.5</v>
      </c>
      <c r="I192" s="18">
        <v>3284.5</v>
      </c>
    </row>
    <row r="193" spans="1:12" s="19" customFormat="1" ht="12.75">
      <c r="A193" s="23"/>
      <c r="B193" s="21" t="s">
        <v>179</v>
      </c>
      <c r="C193" s="22"/>
      <c r="D193" s="17"/>
      <c r="E193" s="17"/>
      <c r="F193" s="16"/>
      <c r="G193" s="18">
        <f>SUM(G191+G192)</f>
        <v>98174.19999999998</v>
      </c>
      <c r="H193" s="18">
        <v>65054</v>
      </c>
      <c r="I193" s="18">
        <v>67613</v>
      </c>
      <c r="J193" s="47">
        <f>SUM(J15:J190)</f>
        <v>0</v>
      </c>
      <c r="K193" s="47">
        <f>SUM(K15:K190)</f>
        <v>0</v>
      </c>
      <c r="L193" s="47">
        <f>SUM(L15:L190)</f>
        <v>0</v>
      </c>
    </row>
    <row r="194" ht="12.75">
      <c r="H194" s="51"/>
    </row>
    <row r="197" ht="12.75">
      <c r="G197" s="49">
        <v>98114.2</v>
      </c>
    </row>
  </sheetData>
  <sheetProtection/>
  <autoFilter ref="C14:G193"/>
  <mergeCells count="6">
    <mergeCell ref="A1:I6"/>
    <mergeCell ref="B12:I12"/>
    <mergeCell ref="B11:I11"/>
    <mergeCell ref="B9:I9"/>
    <mergeCell ref="B10:F10"/>
    <mergeCell ref="A7:I8"/>
  </mergeCells>
  <printOptions/>
  <pageMargins left="0.3937007874015748" right="0.15748031496062992" top="0.5511811023622047" bottom="0.5511811023622047" header="0.15748031496062992" footer="0.15748031496062992"/>
  <pageSetup fitToHeight="0" fitToWidth="1" horizontalDpi="600" verticalDpi="600" orientation="portrait" paperSize="9" scale="73" r:id="rId1"/>
  <rowBreaks count="5" manualBreakCount="5">
    <brk id="39" max="8" man="1"/>
    <brk id="77" max="8" man="1"/>
    <brk id="106" max="8" man="1"/>
    <brk id="144" max="8" man="1"/>
    <brk id="1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9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2022-10-12T11:39:01Z</cp:lastPrinted>
  <dcterms:created xsi:type="dcterms:W3CDTF">2009-01-11T10:15:59Z</dcterms:created>
  <dcterms:modified xsi:type="dcterms:W3CDTF">2022-12-20T11:57:34Z</dcterms:modified>
  <cp:category/>
  <cp:version/>
  <cp:contentType/>
  <cp:contentStatus/>
</cp:coreProperties>
</file>